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75" windowHeight="7635"/>
  </bookViews>
  <sheets>
    <sheet name="Help" sheetId="13" r:id="rId1"/>
    <sheet name="Deta Entry" sheetId="14" r:id="rId2"/>
    <sheet name="Milk Distribution Register" sheetId="15" r:id="rId3"/>
    <sheet name="Milk Stock" sheetId="18" r:id="rId4"/>
    <sheet name="Milk Quality Test" sheetId="19" r:id="rId5"/>
  </sheets>
  <definedNames>
    <definedName name="_xlnm.Print_Area" localSheetId="2">'Milk Distribution Register'!$C$2:$AC$38</definedName>
    <definedName name="_xlnm.Print_Area" localSheetId="4">'Milk Quality Test'!$C$2:$P$37</definedName>
    <definedName name="_xlnm.Print_Area" localSheetId="3">'Milk Stock'!$C$2:$AD$38</definedName>
  </definedNames>
  <calcPr calcId="124519" calcMode="manual"/>
</workbook>
</file>

<file path=xl/calcChain.xml><?xml version="1.0" encoding="utf-8"?>
<calcChain xmlns="http://schemas.openxmlformats.org/spreadsheetml/2006/main">
  <c r="L8" i="14"/>
  <c r="F35" i="19"/>
  <c r="G31"/>
  <c r="F26"/>
  <c r="F24"/>
  <c r="F19"/>
  <c r="F17"/>
  <c r="F10"/>
  <c r="F8"/>
  <c r="G6"/>
  <c r="C2"/>
  <c r="Q3" i="18"/>
  <c r="V37"/>
  <c r="U37"/>
  <c r="I37"/>
  <c r="J37" s="1"/>
  <c r="H37"/>
  <c r="V36"/>
  <c r="U36"/>
  <c r="I36"/>
  <c r="J36" s="1"/>
  <c r="H36"/>
  <c r="V35"/>
  <c r="U35"/>
  <c r="I35"/>
  <c r="J35" s="1"/>
  <c r="H35"/>
  <c r="Z34"/>
  <c r="V34"/>
  <c r="U34"/>
  <c r="O34"/>
  <c r="B34" s="1"/>
  <c r="I34"/>
  <c r="J34" s="1"/>
  <c r="H34"/>
  <c r="V33"/>
  <c r="U33"/>
  <c r="N33"/>
  <c r="I33"/>
  <c r="J33" s="1"/>
  <c r="H33"/>
  <c r="V32"/>
  <c r="U32"/>
  <c r="I32"/>
  <c r="J32" s="1"/>
  <c r="H32"/>
  <c r="V31"/>
  <c r="U31"/>
  <c r="I31"/>
  <c r="J31" s="1"/>
  <c r="H31"/>
  <c r="V30"/>
  <c r="U30"/>
  <c r="I30"/>
  <c r="J30" s="1"/>
  <c r="H30"/>
  <c r="V29"/>
  <c r="U29"/>
  <c r="O29"/>
  <c r="B29" s="1"/>
  <c r="I29"/>
  <c r="J29" s="1"/>
  <c r="H29"/>
  <c r="Y28"/>
  <c r="V28"/>
  <c r="U28"/>
  <c r="N28"/>
  <c r="I28"/>
  <c r="J28" s="1"/>
  <c r="H28"/>
  <c r="V27"/>
  <c r="U27"/>
  <c r="J27"/>
  <c r="I27"/>
  <c r="H27"/>
  <c r="V26"/>
  <c r="U26"/>
  <c r="I26"/>
  <c r="J26" s="1"/>
  <c r="H26"/>
  <c r="V25"/>
  <c r="U25"/>
  <c r="I25"/>
  <c r="J25" s="1"/>
  <c r="H25"/>
  <c r="V24"/>
  <c r="U24"/>
  <c r="I24"/>
  <c r="J24" s="1"/>
  <c r="H24"/>
  <c r="V23"/>
  <c r="U23"/>
  <c r="N23"/>
  <c r="I23"/>
  <c r="J23" s="1"/>
  <c r="H23"/>
  <c r="V22"/>
  <c r="U22"/>
  <c r="N22"/>
  <c r="I22"/>
  <c r="J22" s="1"/>
  <c r="H22"/>
  <c r="V21"/>
  <c r="U21"/>
  <c r="J21"/>
  <c r="I21"/>
  <c r="H21"/>
  <c r="V20"/>
  <c r="U20"/>
  <c r="I20"/>
  <c r="J20" s="1"/>
  <c r="H20"/>
  <c r="V19"/>
  <c r="U19"/>
  <c r="I19"/>
  <c r="J19" s="1"/>
  <c r="H19"/>
  <c r="V18"/>
  <c r="U18"/>
  <c r="I18"/>
  <c r="J18" s="1"/>
  <c r="H18"/>
  <c r="V17"/>
  <c r="U17"/>
  <c r="I17"/>
  <c r="J17" s="1"/>
  <c r="H17"/>
  <c r="V16"/>
  <c r="U16"/>
  <c r="I16"/>
  <c r="J16" s="1"/>
  <c r="H16"/>
  <c r="V15"/>
  <c r="U15"/>
  <c r="N15"/>
  <c r="J15"/>
  <c r="I15"/>
  <c r="H15"/>
  <c r="V14"/>
  <c r="U14"/>
  <c r="N14"/>
  <c r="I14"/>
  <c r="J14" s="1"/>
  <c r="H14"/>
  <c r="V13"/>
  <c r="U13"/>
  <c r="J13"/>
  <c r="I13"/>
  <c r="H13"/>
  <c r="V12"/>
  <c r="U12"/>
  <c r="I12"/>
  <c r="J12" s="1"/>
  <c r="H12"/>
  <c r="V11"/>
  <c r="U11"/>
  <c r="I11"/>
  <c r="J11" s="1"/>
  <c r="H11"/>
  <c r="V10"/>
  <c r="U10"/>
  <c r="I10"/>
  <c r="J10" s="1"/>
  <c r="H10"/>
  <c r="V9"/>
  <c r="U9"/>
  <c r="O9"/>
  <c r="B9" s="1"/>
  <c r="I9"/>
  <c r="J9" s="1"/>
  <c r="H9"/>
  <c r="V8"/>
  <c r="U8"/>
  <c r="I8"/>
  <c r="J8" s="1"/>
  <c r="H8"/>
  <c r="Z7"/>
  <c r="V7"/>
  <c r="U7"/>
  <c r="T7"/>
  <c r="X7" s="1"/>
  <c r="AB7" s="1"/>
  <c r="T8" s="1"/>
  <c r="X8" s="1"/>
  <c r="S7"/>
  <c r="J7"/>
  <c r="I7"/>
  <c r="H7"/>
  <c r="G7"/>
  <c r="M7" s="1"/>
  <c r="F7"/>
  <c r="AC3"/>
  <c r="AA3"/>
  <c r="C2"/>
  <c r="C2" i="15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U7"/>
  <c r="T7"/>
  <c r="S7"/>
  <c r="R7"/>
  <c r="H8"/>
  <c r="I8"/>
  <c r="J8" s="1"/>
  <c r="H9"/>
  <c r="I9"/>
  <c r="J9" s="1"/>
  <c r="H10"/>
  <c r="I10"/>
  <c r="J10" s="1"/>
  <c r="H11"/>
  <c r="I11"/>
  <c r="J11" s="1"/>
  <c r="H12"/>
  <c r="I12"/>
  <c r="J12" s="1"/>
  <c r="H13"/>
  <c r="I13"/>
  <c r="J13" s="1"/>
  <c r="H14"/>
  <c r="I14"/>
  <c r="J14" s="1"/>
  <c r="H15"/>
  <c r="I15"/>
  <c r="J15" s="1"/>
  <c r="H16"/>
  <c r="I16"/>
  <c r="J16" s="1"/>
  <c r="H17"/>
  <c r="I17"/>
  <c r="J17" s="1"/>
  <c r="H18"/>
  <c r="I18"/>
  <c r="J18" s="1"/>
  <c r="H19"/>
  <c r="I19"/>
  <c r="J19" s="1"/>
  <c r="H20"/>
  <c r="I20"/>
  <c r="J20" s="1"/>
  <c r="H21"/>
  <c r="I21"/>
  <c r="J21" s="1"/>
  <c r="H22"/>
  <c r="I22"/>
  <c r="J22" s="1"/>
  <c r="H23"/>
  <c r="I23"/>
  <c r="J23" s="1"/>
  <c r="H24"/>
  <c r="I24"/>
  <c r="J24" s="1"/>
  <c r="H25"/>
  <c r="I25"/>
  <c r="J25" s="1"/>
  <c r="H26"/>
  <c r="I26"/>
  <c r="J26" s="1"/>
  <c r="H27"/>
  <c r="I27"/>
  <c r="J27" s="1"/>
  <c r="H28"/>
  <c r="I28"/>
  <c r="J28" s="1"/>
  <c r="H29"/>
  <c r="I29"/>
  <c r="J29" s="1"/>
  <c r="H30"/>
  <c r="I30"/>
  <c r="J30" s="1"/>
  <c r="H31"/>
  <c r="I31"/>
  <c r="J31" s="1"/>
  <c r="H32"/>
  <c r="I32"/>
  <c r="J32" s="1"/>
  <c r="H33"/>
  <c r="I33"/>
  <c r="J33" s="1"/>
  <c r="H34"/>
  <c r="I34"/>
  <c r="J34" s="1"/>
  <c r="H35"/>
  <c r="I35"/>
  <c r="J35" s="1"/>
  <c r="H36"/>
  <c r="I36"/>
  <c r="J36" s="1"/>
  <c r="H37"/>
  <c r="I37"/>
  <c r="J37" s="1"/>
  <c r="I7"/>
  <c r="J7" s="1"/>
  <c r="H7"/>
  <c r="G7"/>
  <c r="F7"/>
  <c r="AR32" i="14"/>
  <c r="AV32" s="1"/>
  <c r="Y31" i="15" s="1"/>
  <c r="AQ32" i="14"/>
  <c r="F30" i="19" s="1"/>
  <c r="AU32" i="14"/>
  <c r="X31" i="15" s="1"/>
  <c r="AS32" i="14"/>
  <c r="M31" i="15" s="1"/>
  <c r="D12" i="14"/>
  <c r="D7"/>
  <c r="AQ9"/>
  <c r="AS9" s="1"/>
  <c r="M8" i="15" s="1"/>
  <c r="AR9" i="14"/>
  <c r="AT9" s="1"/>
  <c r="N8" i="15" s="1"/>
  <c r="B8" s="1"/>
  <c r="AQ10" i="14"/>
  <c r="AS10" s="1"/>
  <c r="M9" i="15" s="1"/>
  <c r="AR10" i="14"/>
  <c r="AT10" s="1"/>
  <c r="N9" i="15" s="1"/>
  <c r="B9" s="1"/>
  <c r="AQ11" i="14"/>
  <c r="AS11" s="1"/>
  <c r="M10" i="15" s="1"/>
  <c r="AR11" i="14"/>
  <c r="AT11" s="1"/>
  <c r="N10" i="15" s="1"/>
  <c r="B10" s="1"/>
  <c r="AQ12" i="14"/>
  <c r="AS12" s="1"/>
  <c r="M11" i="15" s="1"/>
  <c r="AR12" i="14"/>
  <c r="AT12" s="1"/>
  <c r="N11" i="15" s="1"/>
  <c r="B11" s="1"/>
  <c r="AV12" i="14"/>
  <c r="Y11" i="15" s="1"/>
  <c r="AQ13" i="14"/>
  <c r="AS13" s="1"/>
  <c r="M12" i="15" s="1"/>
  <c r="AR13" i="14"/>
  <c r="AT13" s="1"/>
  <c r="N12" i="15" s="1"/>
  <c r="B12" s="1"/>
  <c r="AU13" i="14"/>
  <c r="X12" i="15" s="1"/>
  <c r="AV13" i="14"/>
  <c r="Y12" i="15" s="1"/>
  <c r="AQ14" i="14"/>
  <c r="AS14" s="1"/>
  <c r="M13" i="15" s="1"/>
  <c r="AR14" i="14"/>
  <c r="AT14" s="1"/>
  <c r="N13" i="15" s="1"/>
  <c r="B13" s="1"/>
  <c r="AQ15" i="14"/>
  <c r="AS15" s="1"/>
  <c r="M14" i="15" s="1"/>
  <c r="AR15" i="14"/>
  <c r="AT15" s="1"/>
  <c r="N14" i="15" s="1"/>
  <c r="B14" s="1"/>
  <c r="AQ16" i="14"/>
  <c r="AS16" s="1"/>
  <c r="M15" i="15" s="1"/>
  <c r="AR16" i="14"/>
  <c r="AT16" s="1"/>
  <c r="N15" i="15" s="1"/>
  <c r="B15" s="1"/>
  <c r="AQ17" i="14"/>
  <c r="AS17" s="1"/>
  <c r="M16" i="15" s="1"/>
  <c r="AR17" i="14"/>
  <c r="AT17" s="1"/>
  <c r="N16" i="15" s="1"/>
  <c r="B16" s="1"/>
  <c r="AQ18" i="14"/>
  <c r="AS18" s="1"/>
  <c r="M17" i="15" s="1"/>
  <c r="AR18" i="14"/>
  <c r="AT18" s="1"/>
  <c r="N17" i="15" s="1"/>
  <c r="B17" s="1"/>
  <c r="AQ19" i="14"/>
  <c r="AU19" s="1"/>
  <c r="X18" i="15" s="1"/>
  <c r="AR19" i="14"/>
  <c r="AT19" s="1"/>
  <c r="N18" i="15" s="1"/>
  <c r="B18" s="1"/>
  <c r="AQ20" i="14"/>
  <c r="AS20" s="1"/>
  <c r="M19" i="15" s="1"/>
  <c r="AR20" i="14"/>
  <c r="AT20" s="1"/>
  <c r="N19" i="15" s="1"/>
  <c r="B19" s="1"/>
  <c r="AQ21" i="14"/>
  <c r="AU21" s="1"/>
  <c r="AR21"/>
  <c r="AT21" s="1"/>
  <c r="N20" i="15" s="1"/>
  <c r="B20" s="1"/>
  <c r="AS21" i="14"/>
  <c r="M20" i="15" s="1"/>
  <c r="AQ22" i="14"/>
  <c r="AS22" s="1"/>
  <c r="M21" i="15" s="1"/>
  <c r="AR22" i="14"/>
  <c r="AT22" s="1"/>
  <c r="N21" i="15" s="1"/>
  <c r="B21" s="1"/>
  <c r="AQ23" i="14"/>
  <c r="AS23" s="1"/>
  <c r="M22" i="15" s="1"/>
  <c r="AR23" i="14"/>
  <c r="AT23" s="1"/>
  <c r="N22" i="15" s="1"/>
  <c r="B22" s="1"/>
  <c r="AQ24" i="14"/>
  <c r="AS24" s="1"/>
  <c r="M23" i="15" s="1"/>
  <c r="AR24" i="14"/>
  <c r="AT24" s="1"/>
  <c r="N23" i="15" s="1"/>
  <c r="B23" s="1"/>
  <c r="AQ25" i="14"/>
  <c r="AS25" s="1"/>
  <c r="M24" i="15" s="1"/>
  <c r="AR25" i="14"/>
  <c r="G23" i="19" s="1"/>
  <c r="AT25" i="14"/>
  <c r="N24" i="15" s="1"/>
  <c r="B24" s="1"/>
  <c r="AQ26" i="14"/>
  <c r="AS26" s="1"/>
  <c r="M25" i="15" s="1"/>
  <c r="AR26" i="14"/>
  <c r="AT26" s="1"/>
  <c r="N25" i="15" s="1"/>
  <c r="B25" s="1"/>
  <c r="AQ27" i="14"/>
  <c r="AS27" s="1"/>
  <c r="M26" i="15" s="1"/>
  <c r="AR27" i="14"/>
  <c r="AT27" s="1"/>
  <c r="N26" i="15" s="1"/>
  <c r="B26" s="1"/>
  <c r="AQ28" i="14"/>
  <c r="AS28" s="1"/>
  <c r="M27" i="15" s="1"/>
  <c r="AR28" i="14"/>
  <c r="AT28" s="1"/>
  <c r="N27" i="15" s="1"/>
  <c r="B27" s="1"/>
  <c r="AQ29" i="14"/>
  <c r="AS29" s="1"/>
  <c r="M28" i="15" s="1"/>
  <c r="AR29" i="14"/>
  <c r="AT29" s="1"/>
  <c r="N28" i="15" s="1"/>
  <c r="B28" s="1"/>
  <c r="AU29" i="14"/>
  <c r="X28" i="15" s="1"/>
  <c r="AV29" i="14"/>
  <c r="Y28" i="15" s="1"/>
  <c r="AQ30" i="14"/>
  <c r="AS30" s="1"/>
  <c r="M29" i="15" s="1"/>
  <c r="AR30" i="14"/>
  <c r="AT30" s="1"/>
  <c r="N29" i="15" s="1"/>
  <c r="B29" s="1"/>
  <c r="AQ31" i="14"/>
  <c r="AU31" s="1"/>
  <c r="X30" i="15" s="1"/>
  <c r="AR31" i="14"/>
  <c r="AT31" s="1"/>
  <c r="N30" i="15" s="1"/>
  <c r="B30" s="1"/>
  <c r="AQ33" i="14"/>
  <c r="F31" i="19" s="1"/>
  <c r="H31" s="1"/>
  <c r="B31" s="1"/>
  <c r="AR33" i="14"/>
  <c r="AT33" s="1"/>
  <c r="N32" i="15" s="1"/>
  <c r="B32" s="1"/>
  <c r="AS33" i="14"/>
  <c r="M32" i="15" s="1"/>
  <c r="AU33" i="14"/>
  <c r="X32" i="15" s="1"/>
  <c r="AQ34" i="14"/>
  <c r="AS34" s="1"/>
  <c r="M33" i="15" s="1"/>
  <c r="AR34" i="14"/>
  <c r="AT34" s="1"/>
  <c r="N33" i="15" s="1"/>
  <c r="B33" s="1"/>
  <c r="AQ35" i="14"/>
  <c r="AU35" s="1"/>
  <c r="X34" i="15" s="1"/>
  <c r="AR35" i="14"/>
  <c r="AT35" s="1"/>
  <c r="N34" i="15" s="1"/>
  <c r="B34" s="1"/>
  <c r="AV35" i="14"/>
  <c r="Y34" i="15" s="1"/>
  <c r="AQ36" i="14"/>
  <c r="AS36" s="1"/>
  <c r="M35" i="15" s="1"/>
  <c r="AR36" i="14"/>
  <c r="AT36" s="1"/>
  <c r="N35" i="15" s="1"/>
  <c r="B35" s="1"/>
  <c r="AQ37" i="14"/>
  <c r="AS37" s="1"/>
  <c r="M36" i="15" s="1"/>
  <c r="AR37" i="14"/>
  <c r="AT37" s="1"/>
  <c r="N36" i="15" s="1"/>
  <c r="B36" s="1"/>
  <c r="AQ38" i="14"/>
  <c r="AS38" s="1"/>
  <c r="M37" i="15" s="1"/>
  <c r="AR38" i="14"/>
  <c r="AT38" s="1"/>
  <c r="N37" i="15" s="1"/>
  <c r="B37" s="1"/>
  <c r="AR8" i="14"/>
  <c r="AV8" s="1"/>
  <c r="Y7" i="15" s="1"/>
  <c r="AQ8" i="14"/>
  <c r="AS8" s="1"/>
  <c r="N7" i="18" s="1"/>
  <c r="Z3" i="15"/>
  <c r="O3" i="19" s="1"/>
  <c r="AB3" i="15"/>
  <c r="P3" i="19" s="1"/>
  <c r="AR4" i="14"/>
  <c r="S8" s="1"/>
  <c r="S9" s="1"/>
  <c r="AR5"/>
  <c r="X20" i="15" l="1"/>
  <c r="Y20" i="18"/>
  <c r="H35" i="19"/>
  <c r="B35" s="1"/>
  <c r="G13"/>
  <c r="G20"/>
  <c r="G22"/>
  <c r="AU38" i="14"/>
  <c r="AV33"/>
  <c r="AU25"/>
  <c r="AV24"/>
  <c r="AU20"/>
  <c r="AU17"/>
  <c r="AU11"/>
  <c r="L7" i="18"/>
  <c r="P7" s="1"/>
  <c r="W7"/>
  <c r="N8"/>
  <c r="N9"/>
  <c r="O10"/>
  <c r="B10" s="1"/>
  <c r="O11"/>
  <c r="B11" s="1"/>
  <c r="Z11"/>
  <c r="N16"/>
  <c r="N17"/>
  <c r="O18"/>
  <c r="B18" s="1"/>
  <c r="O19"/>
  <c r="B19" s="1"/>
  <c r="N24"/>
  <c r="O25"/>
  <c r="B25" s="1"/>
  <c r="N29"/>
  <c r="O30"/>
  <c r="B30" s="1"/>
  <c r="Z31"/>
  <c r="Y34"/>
  <c r="N35"/>
  <c r="O36"/>
  <c r="B36" s="1"/>
  <c r="P3"/>
  <c r="F6" i="19"/>
  <c r="H6" s="1"/>
  <c r="B6" s="1"/>
  <c r="G9"/>
  <c r="G11"/>
  <c r="F13"/>
  <c r="H13" s="1"/>
  <c r="B13" s="1"/>
  <c r="F15"/>
  <c r="G16"/>
  <c r="G18"/>
  <c r="F20"/>
  <c r="H20" s="1"/>
  <c r="B20" s="1"/>
  <c r="F22"/>
  <c r="H22" s="1"/>
  <c r="B22" s="1"/>
  <c r="G25"/>
  <c r="G27"/>
  <c r="F29"/>
  <c r="H29" s="1"/>
  <c r="B29" s="1"/>
  <c r="G32"/>
  <c r="G34"/>
  <c r="F36"/>
  <c r="AV38" i="14"/>
  <c r="AV25"/>
  <c r="AV21"/>
  <c r="AV17"/>
  <c r="N10" i="18"/>
  <c r="N11"/>
  <c r="O12"/>
  <c r="B12" s="1"/>
  <c r="Z12"/>
  <c r="O13"/>
  <c r="B13" s="1"/>
  <c r="Y18"/>
  <c r="N19"/>
  <c r="O20"/>
  <c r="B20" s="1"/>
  <c r="O21"/>
  <c r="B21" s="1"/>
  <c r="N25"/>
  <c r="O26"/>
  <c r="B26" s="1"/>
  <c r="O27"/>
  <c r="B27" s="1"/>
  <c r="Y30"/>
  <c r="N31"/>
  <c r="Y31"/>
  <c r="O32"/>
  <c r="B32" s="1"/>
  <c r="N36"/>
  <c r="O37"/>
  <c r="B37" s="1"/>
  <c r="G7" i="19"/>
  <c r="F9"/>
  <c r="H9" s="1"/>
  <c r="B9" s="1"/>
  <c r="F11"/>
  <c r="G12"/>
  <c r="G14"/>
  <c r="F16"/>
  <c r="H16" s="1"/>
  <c r="B16" s="1"/>
  <c r="F18"/>
  <c r="G21"/>
  <c r="F25"/>
  <c r="H25" s="1"/>
  <c r="B25" s="1"/>
  <c r="F27"/>
  <c r="H27" s="1"/>
  <c r="B27" s="1"/>
  <c r="G28"/>
  <c r="G30"/>
  <c r="H30" s="1"/>
  <c r="B30" s="1"/>
  <c r="F32"/>
  <c r="H32" s="1"/>
  <c r="B32" s="1"/>
  <c r="F34"/>
  <c r="O8" i="18"/>
  <c r="B8" s="1"/>
  <c r="O16"/>
  <c r="B16" s="1"/>
  <c r="O17"/>
  <c r="B17" s="1"/>
  <c r="O24"/>
  <c r="B24" s="1"/>
  <c r="O35"/>
  <c r="B35" s="1"/>
  <c r="G15" i="19"/>
  <c r="H24"/>
  <c r="B24" s="1"/>
  <c r="G29"/>
  <c r="F33"/>
  <c r="G36"/>
  <c r="AT32" i="14"/>
  <c r="N12" i="18"/>
  <c r="Y12"/>
  <c r="N13"/>
  <c r="O14"/>
  <c r="B14" s="1"/>
  <c r="O15"/>
  <c r="B15" s="1"/>
  <c r="N20"/>
  <c r="N21"/>
  <c r="O22"/>
  <c r="B22" s="1"/>
  <c r="O23"/>
  <c r="B23" s="1"/>
  <c r="N26"/>
  <c r="N27"/>
  <c r="O28"/>
  <c r="B28" s="1"/>
  <c r="Z28"/>
  <c r="N32"/>
  <c r="Y32"/>
  <c r="O33"/>
  <c r="B33" s="1"/>
  <c r="N37"/>
  <c r="F7" i="19"/>
  <c r="H7" s="1"/>
  <c r="B7" s="1"/>
  <c r="G8"/>
  <c r="H8" s="1"/>
  <c r="B8" s="1"/>
  <c r="G10"/>
  <c r="H10" s="1"/>
  <c r="B10" s="1"/>
  <c r="F12"/>
  <c r="F14"/>
  <c r="H14" s="1"/>
  <c r="B14" s="1"/>
  <c r="G17"/>
  <c r="H17" s="1"/>
  <c r="B17" s="1"/>
  <c r="G19"/>
  <c r="H19" s="1"/>
  <c r="B19" s="1"/>
  <c r="F21"/>
  <c r="F23"/>
  <c r="H23" s="1"/>
  <c r="B23" s="1"/>
  <c r="G24"/>
  <c r="G26"/>
  <c r="H26" s="1"/>
  <c r="B26" s="1"/>
  <c r="F28"/>
  <c r="H28" s="1"/>
  <c r="B28" s="1"/>
  <c r="G33"/>
  <c r="G35"/>
  <c r="F8" i="18"/>
  <c r="L8" s="1"/>
  <c r="P8" s="1"/>
  <c r="K7" i="15"/>
  <c r="AU8" i="14"/>
  <c r="AV31"/>
  <c r="AU28"/>
  <c r="AV20"/>
  <c r="AV19"/>
  <c r="AU16"/>
  <c r="W7" i="15"/>
  <c r="AA7" s="1"/>
  <c r="S8" s="1"/>
  <c r="W8" s="1"/>
  <c r="AV28" i="14"/>
  <c r="AV27"/>
  <c r="AU24"/>
  <c r="AV16"/>
  <c r="AV15"/>
  <c r="AU12"/>
  <c r="L7" i="15"/>
  <c r="V7"/>
  <c r="AT8" i="14"/>
  <c r="M7" i="15"/>
  <c r="AU23" i="14"/>
  <c r="AU15"/>
  <c r="AU37"/>
  <c r="AU27"/>
  <c r="AU9"/>
  <c r="AV11"/>
  <c r="AS35"/>
  <c r="AU34"/>
  <c r="AS31"/>
  <c r="AU30"/>
  <c r="AU26"/>
  <c r="AU22"/>
  <c r="AS19"/>
  <c r="AU18"/>
  <c r="AU14"/>
  <c r="AV37"/>
  <c r="AV23"/>
  <c r="AV9"/>
  <c r="AV34"/>
  <c r="AV30"/>
  <c r="AV26"/>
  <c r="AV22"/>
  <c r="AV18"/>
  <c r="AV14"/>
  <c r="AU36"/>
  <c r="AV36"/>
  <c r="S10"/>
  <c r="T10" s="1"/>
  <c r="AB9"/>
  <c r="X9"/>
  <c r="AC9"/>
  <c r="Y9"/>
  <c r="AD9"/>
  <c r="Z9"/>
  <c r="W9"/>
  <c r="AA9"/>
  <c r="J8"/>
  <c r="AV10"/>
  <c r="AU10"/>
  <c r="T9"/>
  <c r="T8"/>
  <c r="U8" s="1"/>
  <c r="R9"/>
  <c r="D7" i="18" l="1"/>
  <c r="D6" i="19"/>
  <c r="Y13" i="15"/>
  <c r="Z13" i="18"/>
  <c r="Y29" i="15"/>
  <c r="Z29" i="18"/>
  <c r="Y36" i="15"/>
  <c r="Z36" i="18"/>
  <c r="X21" i="15"/>
  <c r="Y21" i="18"/>
  <c r="X33" i="15"/>
  <c r="Y33" i="18"/>
  <c r="X26" i="15"/>
  <c r="Y26" i="18"/>
  <c r="X11" i="15"/>
  <c r="Y11" i="18"/>
  <c r="Y26" i="15"/>
  <c r="Z26" i="18"/>
  <c r="Y18" i="15"/>
  <c r="Z18" i="18"/>
  <c r="X7" i="15"/>
  <c r="Z7" s="1"/>
  <c r="Y7" i="18"/>
  <c r="AA7" s="1"/>
  <c r="Y37" i="15"/>
  <c r="Z37" i="18"/>
  <c r="Y23" i="15"/>
  <c r="Z23" i="18"/>
  <c r="H21" i="19"/>
  <c r="B21" s="1"/>
  <c r="H12"/>
  <c r="B12" s="1"/>
  <c r="H18"/>
  <c r="B18" s="1"/>
  <c r="H11"/>
  <c r="B11" s="1"/>
  <c r="H15"/>
  <c r="B15" s="1"/>
  <c r="Y33" i="15"/>
  <c r="Z33" i="18"/>
  <c r="M34" i="15"/>
  <c r="N34" i="18"/>
  <c r="N7" i="15"/>
  <c r="B7" s="1"/>
  <c r="O7" i="18"/>
  <c r="Y27" i="15"/>
  <c r="Z27" i="18"/>
  <c r="X24" i="15"/>
  <c r="Y24" i="18"/>
  <c r="Y9" i="15"/>
  <c r="Z9" i="18"/>
  <c r="X35" i="15"/>
  <c r="Y35" i="18"/>
  <c r="Y25" i="15"/>
  <c r="Z25" i="18"/>
  <c r="Y22" i="15"/>
  <c r="Z22" i="18"/>
  <c r="M18" i="15"/>
  <c r="N18" i="18"/>
  <c r="M30" i="15"/>
  <c r="N30" i="18"/>
  <c r="X8" i="15"/>
  <c r="Y8" i="18"/>
  <c r="X22" i="15"/>
  <c r="Y22" i="18"/>
  <c r="X23" i="15"/>
  <c r="Y23" i="18"/>
  <c r="X15" i="15"/>
  <c r="Y15" i="18"/>
  <c r="Y30" i="15"/>
  <c r="Z30" i="18"/>
  <c r="Y24" i="15"/>
  <c r="Z24" i="18"/>
  <c r="X19" i="15"/>
  <c r="Y19" i="18"/>
  <c r="X37" i="15"/>
  <c r="Y37" i="18"/>
  <c r="H33" i="19"/>
  <c r="B33" s="1"/>
  <c r="H34"/>
  <c r="B34" s="1"/>
  <c r="Y17" i="15"/>
  <c r="Z17" i="18"/>
  <c r="X13" i="15"/>
  <c r="Y13" i="18"/>
  <c r="X25" i="15"/>
  <c r="Y25" i="18"/>
  <c r="X36" i="15"/>
  <c r="Y36" i="18"/>
  <c r="Y14" i="15"/>
  <c r="Z14" i="18"/>
  <c r="Y19" i="15"/>
  <c r="Z19" i="18"/>
  <c r="N31" i="15"/>
  <c r="B31" s="1"/>
  <c r="O31" i="18"/>
  <c r="B31" s="1"/>
  <c r="Y16" i="15"/>
  <c r="Z16" i="18"/>
  <c r="X10" i="15"/>
  <c r="Y10" i="18"/>
  <c r="X9" i="15"/>
  <c r="Y9" i="18"/>
  <c r="Y35" i="15"/>
  <c r="Z35" i="18"/>
  <c r="Y21" i="15"/>
  <c r="Z21" i="18"/>
  <c r="Y8" i="15"/>
  <c r="Z8" i="18"/>
  <c r="AB8" s="1"/>
  <c r="T9" s="1"/>
  <c r="X9" s="1"/>
  <c r="AB9" s="1"/>
  <c r="T10" s="1"/>
  <c r="X10" s="1"/>
  <c r="AB10" s="1"/>
  <c r="T11" s="1"/>
  <c r="X11" s="1"/>
  <c r="AB11" s="1"/>
  <c r="T12" s="1"/>
  <c r="X12" s="1"/>
  <c r="AB12" s="1"/>
  <c r="T13" s="1"/>
  <c r="X13" s="1"/>
  <c r="AB13" s="1"/>
  <c r="T14" s="1"/>
  <c r="X14" s="1"/>
  <c r="AB14" s="1"/>
  <c r="T15" s="1"/>
  <c r="X15" s="1"/>
  <c r="AB15" s="1"/>
  <c r="T16" s="1"/>
  <c r="X16" s="1"/>
  <c r="AB16" s="1"/>
  <c r="T17" s="1"/>
  <c r="X17" s="1"/>
  <c r="AB17" s="1"/>
  <c r="T18" s="1"/>
  <c r="X18" s="1"/>
  <c r="AB18" s="1"/>
  <c r="T19" s="1"/>
  <c r="X19" s="1"/>
  <c r="AB19" s="1"/>
  <c r="T20" s="1"/>
  <c r="X20" s="1"/>
  <c r="AB20" s="1"/>
  <c r="T21" s="1"/>
  <c r="X21" s="1"/>
  <c r="AB21" s="1"/>
  <c r="T22" s="1"/>
  <c r="X22" s="1"/>
  <c r="X17" i="15"/>
  <c r="Y17" i="18"/>
  <c r="X29" i="15"/>
  <c r="Y29" i="18"/>
  <c r="Y10" i="15"/>
  <c r="Z10" i="18"/>
  <c r="X14" i="15"/>
  <c r="Y14" i="18"/>
  <c r="Y15" i="15"/>
  <c r="Z15" i="18"/>
  <c r="X27" i="15"/>
  <c r="Y27" i="18"/>
  <c r="Y20" i="15"/>
  <c r="Z20" i="18"/>
  <c r="X16" i="15"/>
  <c r="Y16" i="18"/>
  <c r="Y32" i="15"/>
  <c r="Z32" i="18"/>
  <c r="H36" i="19"/>
  <c r="B36" s="1"/>
  <c r="F9" i="18"/>
  <c r="L9" s="1"/>
  <c r="P9" s="1"/>
  <c r="O7" i="15"/>
  <c r="F8" s="1"/>
  <c r="K8" s="1"/>
  <c r="O8" s="1"/>
  <c r="F9" s="1"/>
  <c r="K9" s="1"/>
  <c r="O9" s="1"/>
  <c r="P7"/>
  <c r="G8" s="1"/>
  <c r="L8" s="1"/>
  <c r="P8" s="1"/>
  <c r="G9" s="1"/>
  <c r="L9" s="1"/>
  <c r="P9" s="1"/>
  <c r="G10" s="1"/>
  <c r="L10" s="1"/>
  <c r="P10" s="1"/>
  <c r="G11" s="1"/>
  <c r="L11" s="1"/>
  <c r="P11" s="1"/>
  <c r="G12" s="1"/>
  <c r="L12" s="1"/>
  <c r="P12" s="1"/>
  <c r="G13" s="1"/>
  <c r="L13" s="1"/>
  <c r="P13" s="1"/>
  <c r="G14" s="1"/>
  <c r="L14" s="1"/>
  <c r="P14" s="1"/>
  <c r="G15" s="1"/>
  <c r="L15" s="1"/>
  <c r="P15" s="1"/>
  <c r="G16" s="1"/>
  <c r="L16" s="1"/>
  <c r="P16" s="1"/>
  <c r="G17" s="1"/>
  <c r="L17" s="1"/>
  <c r="P17" s="1"/>
  <c r="G18" s="1"/>
  <c r="L18" s="1"/>
  <c r="P18" s="1"/>
  <c r="G19" s="1"/>
  <c r="L19" s="1"/>
  <c r="P19" s="1"/>
  <c r="G20" s="1"/>
  <c r="L20" s="1"/>
  <c r="P20" s="1"/>
  <c r="G21" s="1"/>
  <c r="L21" s="1"/>
  <c r="P21" s="1"/>
  <c r="G22" s="1"/>
  <c r="L22" s="1"/>
  <c r="P22" s="1"/>
  <c r="G23" s="1"/>
  <c r="L23" s="1"/>
  <c r="P23" s="1"/>
  <c r="G24" s="1"/>
  <c r="L24" s="1"/>
  <c r="P24" s="1"/>
  <c r="G25" s="1"/>
  <c r="L25" s="1"/>
  <c r="P25" s="1"/>
  <c r="G26" s="1"/>
  <c r="L26" s="1"/>
  <c r="P26" s="1"/>
  <c r="G27" s="1"/>
  <c r="L27" s="1"/>
  <c r="P27" s="1"/>
  <c r="G28" s="1"/>
  <c r="L28" s="1"/>
  <c r="P28" s="1"/>
  <c r="G29" s="1"/>
  <c r="L29" s="1"/>
  <c r="P29" s="1"/>
  <c r="G30" s="1"/>
  <c r="L30" s="1"/>
  <c r="P30" s="1"/>
  <c r="G31" s="1"/>
  <c r="L31" s="1"/>
  <c r="AA8"/>
  <c r="S9" s="1"/>
  <c r="W9" s="1"/>
  <c r="AA9" s="1"/>
  <c r="S10" s="1"/>
  <c r="W10" s="1"/>
  <c r="AA10" s="1"/>
  <c r="S11" s="1"/>
  <c r="W11" s="1"/>
  <c r="AA11" s="1"/>
  <c r="S12" s="1"/>
  <c r="W12" s="1"/>
  <c r="AA12" s="1"/>
  <c r="S13" s="1"/>
  <c r="W13" s="1"/>
  <c r="AA13" s="1"/>
  <c r="S14" s="1"/>
  <c r="W14" s="1"/>
  <c r="AA14" s="1"/>
  <c r="S15" s="1"/>
  <c r="W15" s="1"/>
  <c r="AA15" s="1"/>
  <c r="S16" s="1"/>
  <c r="W16" s="1"/>
  <c r="AA16" s="1"/>
  <c r="S17" s="1"/>
  <c r="W17" s="1"/>
  <c r="AA17" s="1"/>
  <c r="S18" s="1"/>
  <c r="W18" s="1"/>
  <c r="AA18" s="1"/>
  <c r="S19" s="1"/>
  <c r="W19" s="1"/>
  <c r="AA19" s="1"/>
  <c r="S20" s="1"/>
  <c r="W20" s="1"/>
  <c r="AA20" s="1"/>
  <c r="S21" s="1"/>
  <c r="W21" s="1"/>
  <c r="AA21" s="1"/>
  <c r="S22" s="1"/>
  <c r="W22" s="1"/>
  <c r="AA22" s="1"/>
  <c r="S23" s="1"/>
  <c r="W23" s="1"/>
  <c r="AA23" s="1"/>
  <c r="S24" s="1"/>
  <c r="W24" s="1"/>
  <c r="AA24" s="1"/>
  <c r="S25" s="1"/>
  <c r="W25" s="1"/>
  <c r="AA25" s="1"/>
  <c r="S26" s="1"/>
  <c r="W26" s="1"/>
  <c r="AA26" s="1"/>
  <c r="S27" s="1"/>
  <c r="W27" s="1"/>
  <c r="AA27" s="1"/>
  <c r="S28" s="1"/>
  <c r="W28" s="1"/>
  <c r="AA28" s="1"/>
  <c r="S29" s="1"/>
  <c r="W29" s="1"/>
  <c r="AA29" s="1"/>
  <c r="S30" s="1"/>
  <c r="W30" s="1"/>
  <c r="AA30" s="1"/>
  <c r="S31" s="1"/>
  <c r="W31" s="1"/>
  <c r="AA31" s="1"/>
  <c r="S32" s="1"/>
  <c r="W32" s="1"/>
  <c r="AA32" s="1"/>
  <c r="S33" s="1"/>
  <c r="W33" s="1"/>
  <c r="AA33" s="1"/>
  <c r="S34" s="1"/>
  <c r="W34" s="1"/>
  <c r="AA34" s="1"/>
  <c r="S35" s="1"/>
  <c r="W35" s="1"/>
  <c r="AA35" s="1"/>
  <c r="S36" s="1"/>
  <c r="W36" s="1"/>
  <c r="AA36" s="1"/>
  <c r="S37" s="1"/>
  <c r="W37" s="1"/>
  <c r="AA37" s="1"/>
  <c r="AA38" s="1"/>
  <c r="D7"/>
  <c r="J9" i="14"/>
  <c r="Y10"/>
  <c r="R10"/>
  <c r="X10"/>
  <c r="W10"/>
  <c r="S11"/>
  <c r="AD10"/>
  <c r="Z10"/>
  <c r="AA10"/>
  <c r="AB10"/>
  <c r="AB11" s="1"/>
  <c r="AC10"/>
  <c r="K8"/>
  <c r="V9"/>
  <c r="U9"/>
  <c r="U10"/>
  <c r="V10"/>
  <c r="V8"/>
  <c r="AC7" i="18" l="1"/>
  <c r="S8"/>
  <c r="W8" s="1"/>
  <c r="AA8" s="1"/>
  <c r="B7"/>
  <c r="Q7"/>
  <c r="AB22"/>
  <c r="T23" s="1"/>
  <c r="X23" s="1"/>
  <c r="AB23" s="1"/>
  <c r="T24" s="1"/>
  <c r="X24" s="1"/>
  <c r="AB24" s="1"/>
  <c r="T25" s="1"/>
  <c r="X25" s="1"/>
  <c r="AB25" s="1"/>
  <c r="T26" s="1"/>
  <c r="X26" s="1"/>
  <c r="AB26" s="1"/>
  <c r="T27" s="1"/>
  <c r="X27" s="1"/>
  <c r="AB27" s="1"/>
  <c r="T28" s="1"/>
  <c r="X28" s="1"/>
  <c r="AB28" s="1"/>
  <c r="T29" s="1"/>
  <c r="X29" s="1"/>
  <c r="AB29" s="1"/>
  <c r="T30" s="1"/>
  <c r="X30" s="1"/>
  <c r="AB30" s="1"/>
  <c r="T31" s="1"/>
  <c r="X31" s="1"/>
  <c r="AB31" s="1"/>
  <c r="T32" s="1"/>
  <c r="X32" s="1"/>
  <c r="AB32" s="1"/>
  <c r="T33" s="1"/>
  <c r="X33" s="1"/>
  <c r="AB33" s="1"/>
  <c r="T34" s="1"/>
  <c r="X34" s="1"/>
  <c r="AB34" s="1"/>
  <c r="T35" s="1"/>
  <c r="X35" s="1"/>
  <c r="AB35" s="1"/>
  <c r="T36" s="1"/>
  <c r="X36" s="1"/>
  <c r="AB36" s="1"/>
  <c r="T37" s="1"/>
  <c r="X37" s="1"/>
  <c r="AB37" s="1"/>
  <c r="AB38" s="1"/>
  <c r="P31" i="15"/>
  <c r="G32" s="1"/>
  <c r="L32" s="1"/>
  <c r="P32" s="1"/>
  <c r="G33" s="1"/>
  <c r="L33" s="1"/>
  <c r="P33" s="1"/>
  <c r="G34" s="1"/>
  <c r="L34" s="1"/>
  <c r="P34" s="1"/>
  <c r="G35" s="1"/>
  <c r="L35" s="1"/>
  <c r="P35" s="1"/>
  <c r="G36" s="1"/>
  <c r="L36" s="1"/>
  <c r="P36" s="1"/>
  <c r="G37" s="1"/>
  <c r="L37" s="1"/>
  <c r="P37" s="1"/>
  <c r="P38" s="1"/>
  <c r="H8" i="14"/>
  <c r="E7" i="18"/>
  <c r="E6" i="19"/>
  <c r="E7" i="15"/>
  <c r="D7" i="19"/>
  <c r="C7" s="1"/>
  <c r="D8" i="18"/>
  <c r="C8" s="1"/>
  <c r="F10"/>
  <c r="L10" s="1"/>
  <c r="P10" s="1"/>
  <c r="Q9" i="15"/>
  <c r="F10"/>
  <c r="K10" s="1"/>
  <c r="O10" s="1"/>
  <c r="F11" s="1"/>
  <c r="K11" s="1"/>
  <c r="O11" s="1"/>
  <c r="Q8"/>
  <c r="AB7"/>
  <c r="R8"/>
  <c r="V8" s="1"/>
  <c r="Z8" s="1"/>
  <c r="X11" i="14"/>
  <c r="Q7" i="15"/>
  <c r="AA11" i="14"/>
  <c r="R11"/>
  <c r="AC11"/>
  <c r="AD11"/>
  <c r="J10"/>
  <c r="D8" i="15"/>
  <c r="C8" s="1"/>
  <c r="S12" i="14"/>
  <c r="T11"/>
  <c r="F8"/>
  <c r="M8"/>
  <c r="G8" s="1"/>
  <c r="W11"/>
  <c r="Y11"/>
  <c r="Z11"/>
  <c r="K9"/>
  <c r="I9"/>
  <c r="J11"/>
  <c r="S9" i="18" l="1"/>
  <c r="W9" s="1"/>
  <c r="AA9" s="1"/>
  <c r="AC8"/>
  <c r="AD12" i="14"/>
  <c r="E7" i="19"/>
  <c r="E8" i="15"/>
  <c r="E8" i="18"/>
  <c r="D9" i="19"/>
  <c r="D10" i="18"/>
  <c r="D9"/>
  <c r="C9" s="1"/>
  <c r="D8" i="19"/>
  <c r="C8" s="1"/>
  <c r="G8" i="18"/>
  <c r="M8" s="1"/>
  <c r="Q8" s="1"/>
  <c r="R7"/>
  <c r="F11"/>
  <c r="L11" s="1"/>
  <c r="P11" s="1"/>
  <c r="Q10" i="15"/>
  <c r="AA12" i="14"/>
  <c r="R9" i="15"/>
  <c r="V9" s="1"/>
  <c r="Z9" s="1"/>
  <c r="AB8"/>
  <c r="X12" i="14"/>
  <c r="Q11" i="15"/>
  <c r="F12"/>
  <c r="K12" s="1"/>
  <c r="O12" s="1"/>
  <c r="I10" i="14"/>
  <c r="AB12"/>
  <c r="R12"/>
  <c r="D10" i="15"/>
  <c r="D9"/>
  <c r="C9" s="1"/>
  <c r="W12" i="14"/>
  <c r="Y12"/>
  <c r="K10"/>
  <c r="Z12"/>
  <c r="AC12"/>
  <c r="H9"/>
  <c r="L9"/>
  <c r="F9" s="1"/>
  <c r="M9"/>
  <c r="G9" s="1"/>
  <c r="U11"/>
  <c r="V11"/>
  <c r="S13"/>
  <c r="X13" s="1"/>
  <c r="T12"/>
  <c r="J12"/>
  <c r="I11"/>
  <c r="K11"/>
  <c r="C10" i="18" l="1"/>
  <c r="C9" i="19"/>
  <c r="AC9" i="18"/>
  <c r="S10"/>
  <c r="W10" s="1"/>
  <c r="AA10" s="1"/>
  <c r="E9" i="19"/>
  <c r="E10" i="15"/>
  <c r="E10" i="18"/>
  <c r="L10" i="14"/>
  <c r="F10" s="1"/>
  <c r="E9" i="15"/>
  <c r="E9" i="18"/>
  <c r="E8" i="19"/>
  <c r="G9" i="18"/>
  <c r="M9" s="1"/>
  <c r="Q9" s="1"/>
  <c r="R8"/>
  <c r="D11"/>
  <c r="C11" s="1"/>
  <c r="D10" i="19"/>
  <c r="F12" i="18"/>
  <c r="L12" s="1"/>
  <c r="P12" s="1"/>
  <c r="AB9" i="15"/>
  <c r="R10"/>
  <c r="V10" s="1"/>
  <c r="Z10" s="1"/>
  <c r="Q12"/>
  <c r="F13"/>
  <c r="K13" s="1"/>
  <c r="O13" s="1"/>
  <c r="M10" i="14"/>
  <c r="G10" s="1"/>
  <c r="H10"/>
  <c r="W13"/>
  <c r="D11" i="15"/>
  <c r="C10"/>
  <c r="U12" i="14"/>
  <c r="V12"/>
  <c r="AA13"/>
  <c r="S14"/>
  <c r="T13"/>
  <c r="M11"/>
  <c r="G11" s="1"/>
  <c r="L11"/>
  <c r="F11" s="1"/>
  <c r="X14"/>
  <c r="AD13"/>
  <c r="AD14" s="1"/>
  <c r="Z13"/>
  <c r="Y13"/>
  <c r="AB13"/>
  <c r="AB14" s="1"/>
  <c r="AC13"/>
  <c r="AC14" s="1"/>
  <c r="R13"/>
  <c r="K12"/>
  <c r="J13"/>
  <c r="I12"/>
  <c r="H11"/>
  <c r="C10" i="19" l="1"/>
  <c r="D11"/>
  <c r="D12" i="18"/>
  <c r="C12" s="1"/>
  <c r="G10"/>
  <c r="M10" s="1"/>
  <c r="Q10" s="1"/>
  <c r="R9"/>
  <c r="S11"/>
  <c r="W11" s="1"/>
  <c r="AA11" s="1"/>
  <c r="AC10"/>
  <c r="E10" i="19"/>
  <c r="E11" i="18"/>
  <c r="E11" i="15"/>
  <c r="R14" i="14"/>
  <c r="F13" i="18"/>
  <c r="L13" s="1"/>
  <c r="P13" s="1"/>
  <c r="C11" i="15"/>
  <c r="R11"/>
  <c r="V11" s="1"/>
  <c r="Z11" s="1"/>
  <c r="AB10"/>
  <c r="Q13"/>
  <c r="F14"/>
  <c r="K14" s="1"/>
  <c r="O14" s="1"/>
  <c r="D12"/>
  <c r="W14" i="14"/>
  <c r="L12"/>
  <c r="F12" s="1"/>
  <c r="M12"/>
  <c r="G12" s="1"/>
  <c r="Y14"/>
  <c r="AA14"/>
  <c r="S15"/>
  <c r="AB15" s="1"/>
  <c r="T14"/>
  <c r="U13"/>
  <c r="V13"/>
  <c r="Z14"/>
  <c r="H12"/>
  <c r="J14"/>
  <c r="I13"/>
  <c r="K13"/>
  <c r="C11" i="19" l="1"/>
  <c r="C12" i="15"/>
  <c r="E11" i="19"/>
  <c r="E12" i="18"/>
  <c r="E12" i="15"/>
  <c r="D13" i="18"/>
  <c r="C13" s="1"/>
  <c r="D12" i="19"/>
  <c r="C12" s="1"/>
  <c r="G11" i="18"/>
  <c r="M11" s="1"/>
  <c r="Q11" s="1"/>
  <c r="R10"/>
  <c r="AC11"/>
  <c r="S12"/>
  <c r="W12" s="1"/>
  <c r="AA12" s="1"/>
  <c r="F14"/>
  <c r="L14" s="1"/>
  <c r="P14" s="1"/>
  <c r="R12" i="15"/>
  <c r="V12" s="1"/>
  <c r="Z12" s="1"/>
  <c r="AB11"/>
  <c r="AD15" i="14"/>
  <c r="R15"/>
  <c r="X15"/>
  <c r="Q14" i="15"/>
  <c r="F15"/>
  <c r="K15" s="1"/>
  <c r="O15" s="1"/>
  <c r="Z15" i="14"/>
  <c r="AA15"/>
  <c r="W15"/>
  <c r="D13" i="15"/>
  <c r="V14" i="14"/>
  <c r="U14"/>
  <c r="AC15"/>
  <c r="Y15"/>
  <c r="L13"/>
  <c r="M13"/>
  <c r="G13" s="1"/>
  <c r="S16"/>
  <c r="X16" s="1"/>
  <c r="T15"/>
  <c r="K14"/>
  <c r="J15"/>
  <c r="I14"/>
  <c r="F13"/>
  <c r="H13"/>
  <c r="C13" i="15" l="1"/>
  <c r="AC12" i="18"/>
  <c r="S13"/>
  <c r="W13" s="1"/>
  <c r="AA13" s="1"/>
  <c r="E13"/>
  <c r="E13" i="15"/>
  <c r="E12" i="19"/>
  <c r="D13"/>
  <c r="C13" s="1"/>
  <c r="D14" i="18"/>
  <c r="C14" s="1"/>
  <c r="G12"/>
  <c r="M12" s="1"/>
  <c r="Q12" s="1"/>
  <c r="R11"/>
  <c r="F15"/>
  <c r="L15" s="1"/>
  <c r="P15" s="1"/>
  <c r="AB12" i="15"/>
  <c r="R13"/>
  <c r="V13" s="1"/>
  <c r="Z13" s="1"/>
  <c r="W16" i="14"/>
  <c r="F16" i="15"/>
  <c r="K16" s="1"/>
  <c r="O16" s="1"/>
  <c r="Q15"/>
  <c r="R16" i="14"/>
  <c r="AD16"/>
  <c r="D14" i="15"/>
  <c r="C14" s="1"/>
  <c r="AA16" i="14"/>
  <c r="L14"/>
  <c r="F14" s="1"/>
  <c r="M14"/>
  <c r="G14" s="1"/>
  <c r="AC16"/>
  <c r="S17"/>
  <c r="X17" s="1"/>
  <c r="T16"/>
  <c r="Y16"/>
  <c r="AB16"/>
  <c r="V15"/>
  <c r="U15"/>
  <c r="Z16"/>
  <c r="H14"/>
  <c r="J16"/>
  <c r="I15"/>
  <c r="K15"/>
  <c r="D14" i="19" l="1"/>
  <c r="C14" s="1"/>
  <c r="D15" i="18"/>
  <c r="C15" s="1"/>
  <c r="G13"/>
  <c r="M13" s="1"/>
  <c r="Q13" s="1"/>
  <c r="R12"/>
  <c r="S14"/>
  <c r="W14" s="1"/>
  <c r="AA14" s="1"/>
  <c r="AC13"/>
  <c r="E14"/>
  <c r="E13" i="19"/>
  <c r="E14" i="15"/>
  <c r="F16" i="18"/>
  <c r="L16" s="1"/>
  <c r="P16" s="1"/>
  <c r="AB13" i="15"/>
  <c r="R14"/>
  <c r="V14" s="1"/>
  <c r="Z14" s="1"/>
  <c r="Q16"/>
  <c r="F17"/>
  <c r="K17" s="1"/>
  <c r="O17" s="1"/>
  <c r="Z17" i="14"/>
  <c r="AD17"/>
  <c r="AB17"/>
  <c r="AC17"/>
  <c r="D15" i="15"/>
  <c r="C15" s="1"/>
  <c r="W17" i="14"/>
  <c r="Y17"/>
  <c r="AA17"/>
  <c r="R17"/>
  <c r="L15"/>
  <c r="F15" s="1"/>
  <c r="M15"/>
  <c r="G15" s="1"/>
  <c r="S18"/>
  <c r="X18" s="1"/>
  <c r="T17"/>
  <c r="U16"/>
  <c r="V16"/>
  <c r="H15"/>
  <c r="K16"/>
  <c r="J17"/>
  <c r="I16"/>
  <c r="AC14" i="18" l="1"/>
  <c r="S15"/>
  <c r="W15" s="1"/>
  <c r="AA15" s="1"/>
  <c r="E15"/>
  <c r="E15" i="15"/>
  <c r="E14" i="19"/>
  <c r="D15"/>
  <c r="C15" s="1"/>
  <c r="D16" i="18"/>
  <c r="C16" s="1"/>
  <c r="G14"/>
  <c r="M14" s="1"/>
  <c r="Q14" s="1"/>
  <c r="R13"/>
  <c r="F17"/>
  <c r="L17" s="1"/>
  <c r="P17" s="1"/>
  <c r="R15" i="15"/>
  <c r="V15" s="1"/>
  <c r="Z15" s="1"/>
  <c r="AB14"/>
  <c r="Z18" i="14"/>
  <c r="AB18"/>
  <c r="AA18"/>
  <c r="F18" i="15"/>
  <c r="K18" s="1"/>
  <c r="O18" s="1"/>
  <c r="Q17"/>
  <c r="W18" i="14"/>
  <c r="R18"/>
  <c r="AC18"/>
  <c r="D16" i="15"/>
  <c r="C16" s="1"/>
  <c r="L16" i="14"/>
  <c r="F16" s="1"/>
  <c r="M16"/>
  <c r="G16" s="1"/>
  <c r="S19"/>
  <c r="T18"/>
  <c r="Y18"/>
  <c r="AD18"/>
  <c r="U17"/>
  <c r="V17"/>
  <c r="J18"/>
  <c r="I17"/>
  <c r="K17"/>
  <c r="H16"/>
  <c r="C17" i="18" l="1"/>
  <c r="G15"/>
  <c r="M15" s="1"/>
  <c r="Q15" s="1"/>
  <c r="R14"/>
  <c r="AC15"/>
  <c r="S16"/>
  <c r="W16" s="1"/>
  <c r="AA16" s="1"/>
  <c r="Y19" i="14"/>
  <c r="E16" i="15"/>
  <c r="E15" i="19"/>
  <c r="E16" i="18"/>
  <c r="D17"/>
  <c r="D16" i="19"/>
  <c r="C16" s="1"/>
  <c r="F18" i="18"/>
  <c r="L18" s="1"/>
  <c r="P18" s="1"/>
  <c r="AB15" i="15"/>
  <c r="R16"/>
  <c r="V16" s="1"/>
  <c r="Z16" s="1"/>
  <c r="R19" i="14"/>
  <c r="Q18" i="15"/>
  <c r="F19"/>
  <c r="K19" s="1"/>
  <c r="O19" s="1"/>
  <c r="AB19" i="14"/>
  <c r="X19"/>
  <c r="Z19"/>
  <c r="D17" i="15"/>
  <c r="C17" s="1"/>
  <c r="AD19" i="14"/>
  <c r="U18"/>
  <c r="V18"/>
  <c r="AA19"/>
  <c r="L17"/>
  <c r="F17" s="1"/>
  <c r="M17"/>
  <c r="G17" s="1"/>
  <c r="W19"/>
  <c r="S20"/>
  <c r="R20" s="1"/>
  <c r="T19"/>
  <c r="AC19"/>
  <c r="K18"/>
  <c r="J19"/>
  <c r="I18"/>
  <c r="H17"/>
  <c r="AC16" i="18" l="1"/>
  <c r="S17"/>
  <c r="W17" s="1"/>
  <c r="AA17" s="1"/>
  <c r="D17" i="19"/>
  <c r="D18" i="18"/>
  <c r="C18" s="1"/>
  <c r="G16"/>
  <c r="M16" s="1"/>
  <c r="Q16" s="1"/>
  <c r="R15"/>
  <c r="C17" i="19"/>
  <c r="E17" i="15"/>
  <c r="E16" i="19"/>
  <c r="E17" i="18"/>
  <c r="F19"/>
  <c r="L19" s="1"/>
  <c r="P19" s="1"/>
  <c r="R17" i="15"/>
  <c r="V17" s="1"/>
  <c r="Z17" s="1"/>
  <c r="AB16"/>
  <c r="Q19"/>
  <c r="F20"/>
  <c r="K20" s="1"/>
  <c r="O20" s="1"/>
  <c r="D18"/>
  <c r="C18" s="1"/>
  <c r="AB20" i="14"/>
  <c r="X20"/>
  <c r="AC20"/>
  <c r="W20"/>
  <c r="Y20"/>
  <c r="L18"/>
  <c r="F18" s="1"/>
  <c r="M18"/>
  <c r="G18" s="1"/>
  <c r="S21"/>
  <c r="T20"/>
  <c r="Z20"/>
  <c r="AA20"/>
  <c r="U19"/>
  <c r="V19"/>
  <c r="AD20"/>
  <c r="H18"/>
  <c r="J20"/>
  <c r="I19"/>
  <c r="K19"/>
  <c r="G17" i="18" l="1"/>
  <c r="M17" s="1"/>
  <c r="Q17" s="1"/>
  <c r="R16"/>
  <c r="AC17"/>
  <c r="S18"/>
  <c r="W18" s="1"/>
  <c r="AA18" s="1"/>
  <c r="E17" i="19"/>
  <c r="E18" i="15"/>
  <c r="E18" i="18"/>
  <c r="D19"/>
  <c r="C19" s="1"/>
  <c r="D18" i="19"/>
  <c r="C18" s="1"/>
  <c r="F20" i="18"/>
  <c r="L20" s="1"/>
  <c r="P20" s="1"/>
  <c r="R18" i="15"/>
  <c r="V18" s="1"/>
  <c r="Z18" s="1"/>
  <c r="AB17"/>
  <c r="Q20"/>
  <c r="F21"/>
  <c r="K21" s="1"/>
  <c r="O21" s="1"/>
  <c r="AB21" i="14"/>
  <c r="R21"/>
  <c r="AC21"/>
  <c r="D19" i="15"/>
  <c r="C19" s="1"/>
  <c r="S22" i="14"/>
  <c r="T21"/>
  <c r="V20"/>
  <c r="U20"/>
  <c r="X21"/>
  <c r="L19"/>
  <c r="F19" s="1"/>
  <c r="M19"/>
  <c r="AD21"/>
  <c r="Z21"/>
  <c r="W21"/>
  <c r="Y21"/>
  <c r="Y22" s="1"/>
  <c r="AA21"/>
  <c r="K20"/>
  <c r="J21"/>
  <c r="I20"/>
  <c r="H19"/>
  <c r="G19"/>
  <c r="C19" i="19" l="1"/>
  <c r="C20" i="18"/>
  <c r="D19" i="19"/>
  <c r="D20" i="18"/>
  <c r="G18"/>
  <c r="M18" s="1"/>
  <c r="Q18" s="1"/>
  <c r="R17"/>
  <c r="AC18"/>
  <c r="S19"/>
  <c r="W19" s="1"/>
  <c r="AA19" s="1"/>
  <c r="E19"/>
  <c r="E19" i="15"/>
  <c r="E18" i="19"/>
  <c r="R22" i="14"/>
  <c r="F21" i="18"/>
  <c r="L21" s="1"/>
  <c r="P21" s="1"/>
  <c r="R19" i="15"/>
  <c r="V19" s="1"/>
  <c r="Z19" s="1"/>
  <c r="AB18"/>
  <c r="AB22" i="14"/>
  <c r="F22" i="15"/>
  <c r="K22" s="1"/>
  <c r="O22" s="1"/>
  <c r="Q21"/>
  <c r="AA22" i="14"/>
  <c r="AD22"/>
  <c r="AC22"/>
  <c r="Z22"/>
  <c r="X22"/>
  <c r="D20" i="15"/>
  <c r="C20" s="1"/>
  <c r="L20" i="14"/>
  <c r="F20" s="1"/>
  <c r="M20"/>
  <c r="G20" s="1"/>
  <c r="W22"/>
  <c r="S23"/>
  <c r="T22"/>
  <c r="U21"/>
  <c r="V21"/>
  <c r="H20"/>
  <c r="J22"/>
  <c r="I21"/>
  <c r="K21"/>
  <c r="AC23" l="1"/>
  <c r="E19" i="19"/>
  <c r="E20" i="18"/>
  <c r="E20" i="15"/>
  <c r="D20" i="19"/>
  <c r="D21" i="18"/>
  <c r="C21" s="1"/>
  <c r="G19"/>
  <c r="M19" s="1"/>
  <c r="Q19" s="1"/>
  <c r="R18"/>
  <c r="C20" i="19"/>
  <c r="S20" i="18"/>
  <c r="W20" s="1"/>
  <c r="AA20" s="1"/>
  <c r="AC19"/>
  <c r="F22"/>
  <c r="L22" s="1"/>
  <c r="P22" s="1"/>
  <c r="AB19" i="15"/>
  <c r="R20"/>
  <c r="V20" s="1"/>
  <c r="Z20" s="1"/>
  <c r="R23" i="14"/>
  <c r="Q22" i="15"/>
  <c r="F23"/>
  <c r="K23" s="1"/>
  <c r="O23" s="1"/>
  <c r="D21"/>
  <c r="C21" s="1"/>
  <c r="S24" i="14"/>
  <c r="R24" s="1"/>
  <c r="T23"/>
  <c r="U22"/>
  <c r="V22"/>
  <c r="Z23"/>
  <c r="AA23"/>
  <c r="Y23"/>
  <c r="L21"/>
  <c r="F21" s="1"/>
  <c r="M21"/>
  <c r="G21" s="1"/>
  <c r="X23"/>
  <c r="AD23"/>
  <c r="AB23"/>
  <c r="AB24" s="1"/>
  <c r="W23"/>
  <c r="H21"/>
  <c r="K22"/>
  <c r="J23"/>
  <c r="I22"/>
  <c r="C22" i="18" l="1"/>
  <c r="D21" i="19"/>
  <c r="D22" i="18"/>
  <c r="AC20"/>
  <c r="S21"/>
  <c r="W21" s="1"/>
  <c r="AA21" s="1"/>
  <c r="C21" i="19"/>
  <c r="G20" i="18"/>
  <c r="M20" s="1"/>
  <c r="Q20" s="1"/>
  <c r="R19"/>
  <c r="E21"/>
  <c r="E21" i="15"/>
  <c r="E20" i="19"/>
  <c r="F23" i="18"/>
  <c r="L23" s="1"/>
  <c r="P23" s="1"/>
  <c r="AB20" i="15"/>
  <c r="R21"/>
  <c r="V21" s="1"/>
  <c r="Z21" s="1"/>
  <c r="Q23"/>
  <c r="F24"/>
  <c r="K24" s="1"/>
  <c r="O24" s="1"/>
  <c r="AD24" i="14"/>
  <c r="Y24"/>
  <c r="D22" i="15"/>
  <c r="C22" s="1"/>
  <c r="L22" i="14"/>
  <c r="F22" s="1"/>
  <c r="M22"/>
  <c r="G22" s="1"/>
  <c r="W24"/>
  <c r="Z24"/>
  <c r="AC24"/>
  <c r="X24"/>
  <c r="AA24"/>
  <c r="S25"/>
  <c r="T24"/>
  <c r="V23"/>
  <c r="U23"/>
  <c r="J24"/>
  <c r="I23"/>
  <c r="K23"/>
  <c r="H22"/>
  <c r="AC21" i="18" l="1"/>
  <c r="S22"/>
  <c r="W22" s="1"/>
  <c r="AA22" s="1"/>
  <c r="D22" i="19"/>
  <c r="C22" s="1"/>
  <c r="D23" i="18"/>
  <c r="C23"/>
  <c r="G21"/>
  <c r="M21" s="1"/>
  <c r="Q21" s="1"/>
  <c r="R20"/>
  <c r="E22"/>
  <c r="E21" i="19"/>
  <c r="E22" i="15"/>
  <c r="F24" i="18"/>
  <c r="L24" s="1"/>
  <c r="P24" s="1"/>
  <c r="AB21" i="15"/>
  <c r="R22"/>
  <c r="V22" s="1"/>
  <c r="Z22" s="1"/>
  <c r="Q24"/>
  <c r="F25"/>
  <c r="K25" s="1"/>
  <c r="O25" s="1"/>
  <c r="Y25" i="14"/>
  <c r="D23" i="15"/>
  <c r="C23" s="1"/>
  <c r="L23" i="14"/>
  <c r="F23" s="1"/>
  <c r="M23"/>
  <c r="G23" s="1"/>
  <c r="AB25"/>
  <c r="AD25"/>
  <c r="X25"/>
  <c r="AA25"/>
  <c r="W25"/>
  <c r="S26"/>
  <c r="T25"/>
  <c r="R25"/>
  <c r="V24"/>
  <c r="U24"/>
  <c r="AC25"/>
  <c r="Z25"/>
  <c r="K24"/>
  <c r="J25"/>
  <c r="I24"/>
  <c r="H23"/>
  <c r="D23" i="19" l="1"/>
  <c r="C23" s="1"/>
  <c r="D24" i="18"/>
  <c r="AC22"/>
  <c r="S23"/>
  <c r="W23" s="1"/>
  <c r="AA23" s="1"/>
  <c r="C24"/>
  <c r="G22"/>
  <c r="M22" s="1"/>
  <c r="Q22" s="1"/>
  <c r="R21"/>
  <c r="E22" i="19"/>
  <c r="E23" i="15"/>
  <c r="E23" i="18"/>
  <c r="F25"/>
  <c r="L25" s="1"/>
  <c r="P25" s="1"/>
  <c r="R23" i="15"/>
  <c r="V23" s="1"/>
  <c r="Z23" s="1"/>
  <c r="AB22"/>
  <c r="Q25"/>
  <c r="F26"/>
  <c r="K26" s="1"/>
  <c r="O26" s="1"/>
  <c r="D24"/>
  <c r="C24" s="1"/>
  <c r="AC26" i="14"/>
  <c r="L24"/>
  <c r="F24" s="1"/>
  <c r="M24"/>
  <c r="G24" s="1"/>
  <c r="W26"/>
  <c r="AB26"/>
  <c r="S27"/>
  <c r="T26"/>
  <c r="AD26"/>
  <c r="Y26"/>
  <c r="V25"/>
  <c r="U25"/>
  <c r="X26"/>
  <c r="Z26"/>
  <c r="R26"/>
  <c r="AA26"/>
  <c r="H24"/>
  <c r="J26"/>
  <c r="I25"/>
  <c r="K25"/>
  <c r="C24" i="19" l="1"/>
  <c r="D25" i="18"/>
  <c r="C25" s="1"/>
  <c r="D24" i="19"/>
  <c r="E24" i="15"/>
  <c r="E23" i="19"/>
  <c r="E24" i="18"/>
  <c r="G23"/>
  <c r="M23" s="1"/>
  <c r="Q23" s="1"/>
  <c r="R22"/>
  <c r="S24"/>
  <c r="W24" s="1"/>
  <c r="AA24" s="1"/>
  <c r="AC23"/>
  <c r="F26"/>
  <c r="L26" s="1"/>
  <c r="P26" s="1"/>
  <c r="AB23" i="15"/>
  <c r="R24"/>
  <c r="V24" s="1"/>
  <c r="Z24" s="1"/>
  <c r="Q26"/>
  <c r="F27"/>
  <c r="K27" s="1"/>
  <c r="O27" s="1"/>
  <c r="Z27" i="14"/>
  <c r="D25" i="15"/>
  <c r="C25" s="1"/>
  <c r="S28" i="14"/>
  <c r="T27"/>
  <c r="R27"/>
  <c r="AA27"/>
  <c r="X27"/>
  <c r="X28" s="1"/>
  <c r="AD27"/>
  <c r="W27"/>
  <c r="AC27"/>
  <c r="Y27"/>
  <c r="Y28" s="1"/>
  <c r="AB27"/>
  <c r="V26"/>
  <c r="U26"/>
  <c r="L25"/>
  <c r="F25" s="1"/>
  <c r="M25"/>
  <c r="G25" s="1"/>
  <c r="K26"/>
  <c r="J27"/>
  <c r="I26"/>
  <c r="H25"/>
  <c r="C26" i="18" l="1"/>
  <c r="D25" i="19"/>
  <c r="D26" i="18"/>
  <c r="AC24"/>
  <c r="S25"/>
  <c r="W25" s="1"/>
  <c r="AA25" s="1"/>
  <c r="C25" i="19"/>
  <c r="E25" i="15"/>
  <c r="E25" i="18"/>
  <c r="E24" i="19"/>
  <c r="G24" i="18"/>
  <c r="M24" s="1"/>
  <c r="Q24" s="1"/>
  <c r="R23"/>
  <c r="F27"/>
  <c r="L27" s="1"/>
  <c r="P27" s="1"/>
  <c r="R25" i="15"/>
  <c r="V25" s="1"/>
  <c r="Z25" s="1"/>
  <c r="AB24"/>
  <c r="F28"/>
  <c r="K28" s="1"/>
  <c r="O28" s="1"/>
  <c r="Q27"/>
  <c r="AC28" i="14"/>
  <c r="AA28"/>
  <c r="D26" i="15"/>
  <c r="C26" s="1"/>
  <c r="L26" i="14"/>
  <c r="F26" s="1"/>
  <c r="M26"/>
  <c r="G26" s="1"/>
  <c r="W28"/>
  <c r="R28"/>
  <c r="S29"/>
  <c r="T28"/>
  <c r="V27"/>
  <c r="U27"/>
  <c r="AB28"/>
  <c r="AB29" s="1"/>
  <c r="AD28"/>
  <c r="Z28"/>
  <c r="H26"/>
  <c r="J28"/>
  <c r="I27"/>
  <c r="K27"/>
  <c r="E25" i="19" l="1"/>
  <c r="E26" i="18"/>
  <c r="E26" i="15"/>
  <c r="G25" i="18"/>
  <c r="M25" s="1"/>
  <c r="Q25" s="1"/>
  <c r="R24"/>
  <c r="AC25"/>
  <c r="S26"/>
  <c r="W26" s="1"/>
  <c r="AA26" s="1"/>
  <c r="D26" i="19"/>
  <c r="C26" s="1"/>
  <c r="D27" i="18"/>
  <c r="C27" s="1"/>
  <c r="F28"/>
  <c r="L28" s="1"/>
  <c r="P28" s="1"/>
  <c r="AB25" i="15"/>
  <c r="R26"/>
  <c r="V26" s="1"/>
  <c r="Z26" s="1"/>
  <c r="Q28"/>
  <c r="F29"/>
  <c r="K29" s="1"/>
  <c r="O29" s="1"/>
  <c r="D27"/>
  <c r="C27" s="1"/>
  <c r="S30" i="14"/>
  <c r="T29"/>
  <c r="AD29"/>
  <c r="Z29"/>
  <c r="Y29"/>
  <c r="Y30" s="1"/>
  <c r="AC29"/>
  <c r="W29"/>
  <c r="X29"/>
  <c r="AA29"/>
  <c r="AA30" s="1"/>
  <c r="R29"/>
  <c r="U28"/>
  <c r="V28"/>
  <c r="L27"/>
  <c r="F27" s="1"/>
  <c r="M27"/>
  <c r="G27" s="1"/>
  <c r="H27"/>
  <c r="K28"/>
  <c r="J29"/>
  <c r="I28"/>
  <c r="C27" i="19" l="1"/>
  <c r="C28" i="18"/>
  <c r="D27" i="19"/>
  <c r="D28" i="18"/>
  <c r="AC26"/>
  <c r="S27"/>
  <c r="W27" s="1"/>
  <c r="AA27" s="1"/>
  <c r="R30" i="14"/>
  <c r="E27" i="18"/>
  <c r="E26" i="19"/>
  <c r="E27" i="15"/>
  <c r="G26" i="18"/>
  <c r="M26" s="1"/>
  <c r="Q26" s="1"/>
  <c r="R25"/>
  <c r="F29"/>
  <c r="L29" s="1"/>
  <c r="P29" s="1"/>
  <c r="R27" i="15"/>
  <c r="V27" s="1"/>
  <c r="Z27" s="1"/>
  <c r="AB26"/>
  <c r="X30" i="14"/>
  <c r="Z30"/>
  <c r="Q29" i="15"/>
  <c r="F30"/>
  <c r="K30" s="1"/>
  <c r="O30" s="1"/>
  <c r="D28"/>
  <c r="C28" s="1"/>
  <c r="L28" i="14"/>
  <c r="F28" s="1"/>
  <c r="M28"/>
  <c r="G28" s="1"/>
  <c r="W30"/>
  <c r="AD30"/>
  <c r="S31"/>
  <c r="R31" s="1"/>
  <c r="T30"/>
  <c r="V29"/>
  <c r="U29"/>
  <c r="AC30"/>
  <c r="AB30"/>
  <c r="J30"/>
  <c r="I29"/>
  <c r="K29"/>
  <c r="H28"/>
  <c r="S28" i="18" l="1"/>
  <c r="W28" s="1"/>
  <c r="AA28" s="1"/>
  <c r="AC27"/>
  <c r="D28" i="19"/>
  <c r="D29" i="18"/>
  <c r="C29" s="1"/>
  <c r="G27"/>
  <c r="M27" s="1"/>
  <c r="Q27" s="1"/>
  <c r="R26"/>
  <c r="C28" i="19"/>
  <c r="E28" i="18"/>
  <c r="E27" i="19"/>
  <c r="E28" i="15"/>
  <c r="F30" i="18"/>
  <c r="L30" s="1"/>
  <c r="P30" s="1"/>
  <c r="R28" i="15"/>
  <c r="V28" s="1"/>
  <c r="Z28" s="1"/>
  <c r="AB27"/>
  <c r="Z31" i="14"/>
  <c r="Q30" i="15"/>
  <c r="F31"/>
  <c r="K31" s="1"/>
  <c r="O31" s="1"/>
  <c r="D29"/>
  <c r="C29" s="1"/>
  <c r="L29" i="14"/>
  <c r="F29" s="1"/>
  <c r="M29"/>
  <c r="G29" s="1"/>
  <c r="AC31"/>
  <c r="Y31"/>
  <c r="AD31"/>
  <c r="S32"/>
  <c r="Z32" s="1"/>
  <c r="T31"/>
  <c r="U30"/>
  <c r="V30"/>
  <c r="R32"/>
  <c r="AB31"/>
  <c r="AA31"/>
  <c r="X31"/>
  <c r="W31"/>
  <c r="W32" s="1"/>
  <c r="K30"/>
  <c r="J31"/>
  <c r="I30"/>
  <c r="H29"/>
  <c r="C30" i="18" l="1"/>
  <c r="G28"/>
  <c r="M28" s="1"/>
  <c r="Q28" s="1"/>
  <c r="R27"/>
  <c r="E29" i="15"/>
  <c r="E29" i="18"/>
  <c r="E28" i="19"/>
  <c r="D29"/>
  <c r="D30" i="18"/>
  <c r="AC28"/>
  <c r="S29"/>
  <c r="W29" s="1"/>
  <c r="AA29" s="1"/>
  <c r="C29" i="19"/>
  <c r="F31" i="18"/>
  <c r="L31" s="1"/>
  <c r="P31" s="1"/>
  <c r="AB28" i="15"/>
  <c r="R29"/>
  <c r="V29" s="1"/>
  <c r="Z29" s="1"/>
  <c r="F32"/>
  <c r="K32" s="1"/>
  <c r="O32" s="1"/>
  <c r="Q31"/>
  <c r="D30"/>
  <c r="C30" s="1"/>
  <c r="U31" i="14"/>
  <c r="V31"/>
  <c r="AC32"/>
  <c r="L30"/>
  <c r="F30" s="1"/>
  <c r="M30"/>
  <c r="G30" s="1"/>
  <c r="S33"/>
  <c r="T32"/>
  <c r="AB32"/>
  <c r="AA32"/>
  <c r="Y32"/>
  <c r="X32"/>
  <c r="AD32"/>
  <c r="H30"/>
  <c r="J32"/>
  <c r="I31"/>
  <c r="K31"/>
  <c r="E29" i="19" l="1"/>
  <c r="E30" i="15"/>
  <c r="E30" i="18"/>
  <c r="AC29"/>
  <c r="S30"/>
  <c r="W30" s="1"/>
  <c r="AA30" s="1"/>
  <c r="G29"/>
  <c r="M29" s="1"/>
  <c r="Q29" s="1"/>
  <c r="R28"/>
  <c r="D31"/>
  <c r="C31" s="1"/>
  <c r="D30" i="19"/>
  <c r="C30" s="1"/>
  <c r="F32" i="18"/>
  <c r="L32" s="1"/>
  <c r="P32" s="1"/>
  <c r="AB29" i="15"/>
  <c r="R30"/>
  <c r="V30" s="1"/>
  <c r="Z30" s="1"/>
  <c r="Q32"/>
  <c r="F33"/>
  <c r="K33" s="1"/>
  <c r="O33" s="1"/>
  <c r="AD33" i="14"/>
  <c r="D31" i="15"/>
  <c r="C31" s="1"/>
  <c r="AB33" i="14"/>
  <c r="U32"/>
  <c r="V32"/>
  <c r="AA33"/>
  <c r="AC33"/>
  <c r="S34"/>
  <c r="T33"/>
  <c r="L31"/>
  <c r="M31"/>
  <c r="G31" s="1"/>
  <c r="Y33"/>
  <c r="W33"/>
  <c r="Z33"/>
  <c r="X33"/>
  <c r="R33"/>
  <c r="F31"/>
  <c r="H31"/>
  <c r="K32"/>
  <c r="J33"/>
  <c r="I32"/>
  <c r="C31" i="19" l="1"/>
  <c r="AC30" i="18"/>
  <c r="S31"/>
  <c r="W31" s="1"/>
  <c r="AA31" s="1"/>
  <c r="G30"/>
  <c r="M30" s="1"/>
  <c r="Q30" s="1"/>
  <c r="R29"/>
  <c r="E30" i="19"/>
  <c r="E31" i="18"/>
  <c r="E31" i="15"/>
  <c r="D31" i="19"/>
  <c r="D32" i="18"/>
  <c r="C32" s="1"/>
  <c r="F33"/>
  <c r="L33" s="1"/>
  <c r="P33" s="1"/>
  <c r="AB30" i="15"/>
  <c r="R31"/>
  <c r="V31" s="1"/>
  <c r="Z31" s="1"/>
  <c r="X34" i="14"/>
  <c r="AD34"/>
  <c r="Q33" i="15"/>
  <c r="F34"/>
  <c r="K34" s="1"/>
  <c r="O34" s="1"/>
  <c r="R34" i="14"/>
  <c r="Y34"/>
  <c r="Z34"/>
  <c r="AC34"/>
  <c r="W34"/>
  <c r="D32" i="15"/>
  <c r="C32" s="1"/>
  <c r="L32" i="14"/>
  <c r="F32" s="1"/>
  <c r="M32"/>
  <c r="G32" s="1"/>
  <c r="AA34"/>
  <c r="AA35" s="1"/>
  <c r="S35"/>
  <c r="W35" s="1"/>
  <c r="T34"/>
  <c r="AC35"/>
  <c r="V33"/>
  <c r="U33"/>
  <c r="AB34"/>
  <c r="AB35" s="1"/>
  <c r="H32"/>
  <c r="J34"/>
  <c r="I33"/>
  <c r="K33"/>
  <c r="E32" i="15" l="1"/>
  <c r="E31" i="19"/>
  <c r="E32" i="18"/>
  <c r="G31"/>
  <c r="M31" s="1"/>
  <c r="Q31" s="1"/>
  <c r="R30"/>
  <c r="D33"/>
  <c r="C33" s="1"/>
  <c r="D32" i="19"/>
  <c r="C32" s="1"/>
  <c r="S32" i="18"/>
  <c r="W32" s="1"/>
  <c r="AA32" s="1"/>
  <c r="AC31"/>
  <c r="F34"/>
  <c r="L34" s="1"/>
  <c r="P34" s="1"/>
  <c r="AB31" i="15"/>
  <c r="R32"/>
  <c r="V32" s="1"/>
  <c r="Z32" s="1"/>
  <c r="Q34"/>
  <c r="F35"/>
  <c r="K35" s="1"/>
  <c r="O35" s="1"/>
  <c r="X35" i="14"/>
  <c r="Z35"/>
  <c r="D33" i="15"/>
  <c r="C33" s="1"/>
  <c r="V34" i="14"/>
  <c r="U34"/>
  <c r="Y35"/>
  <c r="AD35"/>
  <c r="R35"/>
  <c r="L33"/>
  <c r="M33"/>
  <c r="G33" s="1"/>
  <c r="S36"/>
  <c r="T35"/>
  <c r="K34"/>
  <c r="J35"/>
  <c r="I34"/>
  <c r="F33"/>
  <c r="H33"/>
  <c r="C33" i="19" l="1"/>
  <c r="D33"/>
  <c r="D34" i="18"/>
  <c r="C34" s="1"/>
  <c r="AC32"/>
  <c r="S33"/>
  <c r="W33" s="1"/>
  <c r="AA33" s="1"/>
  <c r="G32"/>
  <c r="M32" s="1"/>
  <c r="Q32" s="1"/>
  <c r="R31"/>
  <c r="E33"/>
  <c r="E33" i="15"/>
  <c r="E32" i="19"/>
  <c r="F35" i="18"/>
  <c r="L35" s="1"/>
  <c r="P35" s="1"/>
  <c r="R33" i="15"/>
  <c r="V33" s="1"/>
  <c r="Z33" s="1"/>
  <c r="AB32"/>
  <c r="F36"/>
  <c r="K36" s="1"/>
  <c r="O36" s="1"/>
  <c r="Q35"/>
  <c r="D34"/>
  <c r="C34" s="1"/>
  <c r="S37" i="14"/>
  <c r="AD36"/>
  <c r="Z36"/>
  <c r="AA36"/>
  <c r="W36"/>
  <c r="AB36"/>
  <c r="X36"/>
  <c r="AC36"/>
  <c r="Y36"/>
  <c r="R36"/>
  <c r="T36"/>
  <c r="L34"/>
  <c r="F34" s="1"/>
  <c r="M34"/>
  <c r="G34" s="1"/>
  <c r="U35"/>
  <c r="V35"/>
  <c r="H34"/>
  <c r="J36"/>
  <c r="I35"/>
  <c r="K35"/>
  <c r="D35" i="18" l="1"/>
  <c r="C35" s="1"/>
  <c r="D34" i="19"/>
  <c r="C34" s="1"/>
  <c r="AC33" i="18"/>
  <c r="S34"/>
  <c r="W34" s="1"/>
  <c r="AA34" s="1"/>
  <c r="G33"/>
  <c r="M33" s="1"/>
  <c r="Q33" s="1"/>
  <c r="R32"/>
  <c r="E34"/>
  <c r="E33" i="19"/>
  <c r="E34" i="15"/>
  <c r="F36" i="18"/>
  <c r="L36" s="1"/>
  <c r="P36" s="1"/>
  <c r="R34" i="15"/>
  <c r="V34" s="1"/>
  <c r="Z34" s="1"/>
  <c r="AB33"/>
  <c r="Q36"/>
  <c r="F37"/>
  <c r="K37" s="1"/>
  <c r="O37" s="1"/>
  <c r="D35"/>
  <c r="C35" s="1"/>
  <c r="L35" i="14"/>
  <c r="F35" s="1"/>
  <c r="M35"/>
  <c r="S38"/>
  <c r="AD37"/>
  <c r="Z37"/>
  <c r="AA37"/>
  <c r="W37"/>
  <c r="AB37"/>
  <c r="X37"/>
  <c r="AC37"/>
  <c r="Y37"/>
  <c r="R37"/>
  <c r="T37"/>
  <c r="U36"/>
  <c r="V36"/>
  <c r="K36"/>
  <c r="J37"/>
  <c r="I36"/>
  <c r="H35"/>
  <c r="G35"/>
  <c r="D35" i="19" l="1"/>
  <c r="C35" s="1"/>
  <c r="D36" i="18"/>
  <c r="G34"/>
  <c r="M34" s="1"/>
  <c r="Q34" s="1"/>
  <c r="R33"/>
  <c r="C36"/>
  <c r="AC34"/>
  <c r="S35"/>
  <c r="W35" s="1"/>
  <c r="AA35" s="1"/>
  <c r="E34" i="19"/>
  <c r="E35" i="18"/>
  <c r="E35" i="15"/>
  <c r="F37" i="18"/>
  <c r="L37" s="1"/>
  <c r="P37" s="1"/>
  <c r="AB34" i="15"/>
  <c r="R35"/>
  <c r="V35" s="1"/>
  <c r="Z35" s="1"/>
  <c r="Q37"/>
  <c r="O38"/>
  <c r="Q38" s="1"/>
  <c r="D36"/>
  <c r="C36" s="1"/>
  <c r="V37" i="14"/>
  <c r="U37"/>
  <c r="L36"/>
  <c r="M36"/>
  <c r="G36" s="1"/>
  <c r="R38"/>
  <c r="AD38"/>
  <c r="Z38"/>
  <c r="AA38"/>
  <c r="W38"/>
  <c r="AB38"/>
  <c r="X38"/>
  <c r="AC38"/>
  <c r="Y38"/>
  <c r="T38"/>
  <c r="F36"/>
  <c r="H36"/>
  <c r="J38"/>
  <c r="I37"/>
  <c r="K37"/>
  <c r="D37" i="18" l="1"/>
  <c r="C37" s="1"/>
  <c r="D36" i="19"/>
  <c r="C36" s="1"/>
  <c r="E35"/>
  <c r="E36" i="18"/>
  <c r="E36" i="15"/>
  <c r="S36" i="18"/>
  <c r="W36" s="1"/>
  <c r="AA36" s="1"/>
  <c r="AC35"/>
  <c r="G35"/>
  <c r="M35" s="1"/>
  <c r="Q35" s="1"/>
  <c r="R34"/>
  <c r="P38"/>
  <c r="AB35" i="15"/>
  <c r="R36"/>
  <c r="V36" s="1"/>
  <c r="Z36" s="1"/>
  <c r="D37"/>
  <c r="C37" s="1"/>
  <c r="L37" i="14"/>
  <c r="F37" s="1"/>
  <c r="M37"/>
  <c r="G37" s="1"/>
  <c r="V38"/>
  <c r="U38"/>
  <c r="H37"/>
  <c r="K38"/>
  <c r="I38"/>
  <c r="AC36" i="18" l="1"/>
  <c r="S37"/>
  <c r="W37" s="1"/>
  <c r="AA37" s="1"/>
  <c r="E37" i="15"/>
  <c r="E37" i="18"/>
  <c r="E36" i="19"/>
  <c r="G36" i="18"/>
  <c r="M36" s="1"/>
  <c r="Q36" s="1"/>
  <c r="R35"/>
  <c r="R37" i="15"/>
  <c r="V37" s="1"/>
  <c r="Z37" s="1"/>
  <c r="AB36"/>
  <c r="L38" i="14"/>
  <c r="F38" s="1"/>
  <c r="M38"/>
  <c r="G38" s="1"/>
  <c r="H38"/>
  <c r="G37" i="18" l="1"/>
  <c r="M37" s="1"/>
  <c r="Q37" s="1"/>
  <c r="R36"/>
  <c r="AC37"/>
  <c r="AA38"/>
  <c r="AC38" s="1"/>
  <c r="AB37" i="15"/>
  <c r="Z38"/>
  <c r="AB38" s="1"/>
  <c r="Q38" i="18" l="1"/>
  <c r="R38" s="1"/>
  <c r="R37"/>
</calcChain>
</file>

<file path=xl/sharedStrings.xml><?xml version="1.0" encoding="utf-8"?>
<sst xmlns="http://schemas.openxmlformats.org/spreadsheetml/2006/main" count="179" uniqueCount="83">
  <si>
    <t>क्र.सं.</t>
  </si>
  <si>
    <t xml:space="preserve">मोबाइल नं-9166973141 </t>
  </si>
  <si>
    <t>ईमेल एड्रेस:-ummedtrdedu@gmail.com</t>
  </si>
  <si>
    <t>मुख्यमंत्री बाल गोपाल योजनान्तर्गत दुग्ध वितरण विवरणिका</t>
  </si>
  <si>
    <t>योजनान्तर्गत कक्षावार  दूध एवं चीनी की मात्रा</t>
  </si>
  <si>
    <t>कक्षा स्तर</t>
  </si>
  <si>
    <t>पाउडर मिल्क की मात्रा (प्रति छात्र/छात्रा)</t>
  </si>
  <si>
    <t>तैयार दूध की मात्रा (प्रति छात्र/छात्रा)</t>
  </si>
  <si>
    <t>चीनी की मात्रा (प्रति छात्र/छात्रा)</t>
  </si>
  <si>
    <t>प्राथमिक (कक्षा 1 से 5)</t>
  </si>
  <si>
    <t>उच्च प्राथमिक (कक्षा 6 से 8)</t>
  </si>
  <si>
    <t>15 ग्राम</t>
  </si>
  <si>
    <t>20 ग्राम</t>
  </si>
  <si>
    <t>150 मि.ली.</t>
  </si>
  <si>
    <t>200 मि.ली.</t>
  </si>
  <si>
    <t>8.4 ग्राम</t>
  </si>
  <si>
    <t>10.2 ग्राम</t>
  </si>
  <si>
    <t>मिड डे मील योजनार्न्तगत जिले के सभी राजकीय विद्यालयों, मदरसो एवं विशेष प्रशिक्षण केन्द्रों के कक्षा 1 से 8 तक के छात्र-छात्राओं को पाउडर मिल्क से तैयार दूध सप्ताह में दो बार उपलब्ध करवाया जायेगा । मिड डे मील योजनान्तर्गत “मुख्यमंत्री बाल गोपाल योजना को प्रारम्भ करने का प्रमुख उद्देश्य विद्यालयों विद्यालयों मे अध्ययनरत छात्र-छात्राओं के नामांकन, उपस्थिति मे वृद्धि, ड्रॉप-आउट को रोकना एवं पोषण स्तर में वृद्धि, व आवश्यक मेक्रो व माइक्रों न्यूट्रिएन्ट्स उपलब्ध करवाना है । इस योजना के अन्तर्गत पाउडर मिल्क का क्रय एवं आपुर्ति राजस्थान को-ऑपरेटिव डेयरी फैडरेशन लिमिटेड (RCDF) के द्वारा किया जाना है। आयुक्तालय मिड डे मील द्वारा जिले मे 101800 कि.ग्रा. पाउडर मिल्क का आवंटन किया गया है । राजस्थान को-ऑपरेटर डेयरी फेडरेशन लिमिटेड RCDF द्वारा आवंटन अनुसार पाउडर मिल्क की विद्यालयों तक डोर स्टेप डिलीवरी की जायेगी ।</t>
  </si>
  <si>
    <t xml:space="preserve">प्रत्येक विद्यालय में प्रार्थना सभा के तुरन्त पश्चात विद्यार्थियों को निम्नानुसार निर्धारित दो दिवस दूध उपलब्ध करवाया जायेगा । 1. मंगलवार 2. शुक्रवार </t>
  </si>
  <si>
    <t>Note : उक्त निर्धारित दिवस को अवकाश होने की स्थिति मे अगले शैक्षणिक दिवस को दूध उपलब्ध कराया जायेगा ।</t>
  </si>
  <si>
    <r>
      <rPr>
        <b/>
        <sz val="20"/>
        <color rgb="FFFFFF00"/>
        <rFont val="Times New Roman"/>
        <family val="1"/>
      </rPr>
      <t>◘</t>
    </r>
    <r>
      <rPr>
        <b/>
        <sz val="20"/>
        <color rgb="FFFFFF00"/>
        <rFont val="Calibri"/>
        <family val="2"/>
        <scheme val="minor"/>
      </rPr>
      <t xml:space="preserve"> योजना से जुडी महत्वपूर्ण जानकारी ◘</t>
    </r>
  </si>
  <si>
    <t>◘ इस एक्सेल प्रोग्राम को कैसे उपयोग करें ? ◘</t>
  </si>
  <si>
    <t>3- आगामी शीट्स में आवश्यक प्रपत्र स्वत: ही तैयार हो जायेंगे.</t>
  </si>
  <si>
    <r>
      <rPr>
        <b/>
        <sz val="24"/>
        <color rgb="FFFFFF00"/>
        <rFont val="Cambria"/>
        <family val="1"/>
        <scheme val="major"/>
      </rPr>
      <t>Program Designer-UMMED TARAD</t>
    </r>
    <r>
      <rPr>
        <sz val="22"/>
        <color rgb="FFC00000"/>
        <rFont val="Calibri"/>
        <family val="2"/>
        <scheme val="minor"/>
      </rPr>
      <t/>
    </r>
  </si>
  <si>
    <t>विद्यालय का नाम :-</t>
  </si>
  <si>
    <t>चीनी (Kg)</t>
  </si>
  <si>
    <t>माह :-</t>
  </si>
  <si>
    <t>माह के दौरान वितरक से प्राप्त</t>
  </si>
  <si>
    <t>दिनांक</t>
  </si>
  <si>
    <t>नामांकन</t>
  </si>
  <si>
    <t>Class-1</t>
  </si>
  <si>
    <t>Class-2</t>
  </si>
  <si>
    <t>Class-3</t>
  </si>
  <si>
    <t>Class-4</t>
  </si>
  <si>
    <t>Class-5</t>
  </si>
  <si>
    <t>Class-6</t>
  </si>
  <si>
    <t>Class-7</t>
  </si>
  <si>
    <t>Class-8</t>
  </si>
  <si>
    <t>Day</t>
  </si>
  <si>
    <t>अवकाश (Yes/No)</t>
  </si>
  <si>
    <t>दुग्ध वितरण (Yes/No)</t>
  </si>
  <si>
    <t>योग</t>
  </si>
  <si>
    <t>दुग्ध एवं चीनी स्टॉक एंट्री</t>
  </si>
  <si>
    <t>1- प्रत्येक माह के लिए लिंक से डाउनलोड कर फ्रेश प्रोग्राम उपयोग में लेवें.</t>
  </si>
  <si>
    <t>प्राप्त पैकेट्स की स्थिति
(सही / खुला / खराब)</t>
  </si>
  <si>
    <t>कक्षा 1 से 5</t>
  </si>
  <si>
    <t>कक्षा 6 से 8</t>
  </si>
  <si>
    <t>दुग्ध मात्रा (Kg)</t>
  </si>
  <si>
    <t>प्रारम्भिक शेष (Kg)</t>
  </si>
  <si>
    <t>सप्लायर से प्राप्त मात्रा (Kg)</t>
  </si>
  <si>
    <t>योग (Kg)</t>
  </si>
  <si>
    <t>सप्लायर/दुकान से प्राप्त मात्रा (Kg)</t>
  </si>
  <si>
    <t>दुग्ध बनाने में खर्च
मात्रा (Kg)</t>
  </si>
  <si>
    <t>अंतिम शेष (Kg)</t>
  </si>
  <si>
    <t>कक्षा 1 से5
(विद्यार्थी X
8.4 ग्राम)</t>
  </si>
  <si>
    <t>कक्षा 6 से8
(दिद्यार्थी X
10.2 ग्राम)</t>
  </si>
  <si>
    <t>कक्षा 1 से5
(विद्यार्थी X
15 ग्राम)</t>
  </si>
  <si>
    <t>कक्षा 6 से8
(दिद्यार्थी X
20 ग्राम)</t>
  </si>
  <si>
    <t>हस्ताक्षर प्रभारी</t>
  </si>
  <si>
    <r>
      <rPr>
        <b/>
        <sz val="12"/>
        <color theme="1"/>
        <rFont val="Calibri"/>
        <family val="2"/>
        <scheme val="minor"/>
      </rPr>
      <t xml:space="preserve">         लाभान्वित (मंगलवार/शुक्रवार)            </t>
    </r>
    <r>
      <rPr>
        <b/>
        <sz val="9"/>
        <color rgb="FFFF0000"/>
        <rFont val="Calibri"/>
        <family val="2"/>
        <scheme val="minor"/>
      </rPr>
      <t>नोट:- अवकाश की स्थिति में अगले कार्यदिवस को</t>
    </r>
  </si>
  <si>
    <t>milk</t>
  </si>
  <si>
    <t>Sugar</t>
  </si>
  <si>
    <t xml:space="preserve">माह के अंत में शेष (दुग्ध) </t>
  </si>
  <si>
    <t xml:space="preserve">माह के अंत में शेष (चीनी) </t>
  </si>
  <si>
    <t>Deta Entry</t>
  </si>
  <si>
    <t>चीनी मात्रा (Kg)</t>
  </si>
  <si>
    <t>माह के प्रारम्भ में दुग्ध एवं चीनी स्टॉक एंट्री</t>
  </si>
  <si>
    <t>वार</t>
  </si>
  <si>
    <t>योजना से लभान्वित की उपस्थिति</t>
  </si>
  <si>
    <t>दुग्ध वितरण पंजिका</t>
  </si>
  <si>
    <t>हस्ताक्षर प्राप्तकर्ता</t>
  </si>
  <si>
    <t>दुग्ध स्टॉक पंजिका</t>
  </si>
  <si>
    <t>दुग्ध गुणवता जाँच पंजिका</t>
  </si>
  <si>
    <t>लाभान्वित विद्यार्थियों की संख्या</t>
  </si>
  <si>
    <t>दुग्ध गुणवता के मानक</t>
  </si>
  <si>
    <t>रंग</t>
  </si>
  <si>
    <t>गंध</t>
  </si>
  <si>
    <t>मिठास</t>
  </si>
  <si>
    <t>स्वाद</t>
  </si>
  <si>
    <t>जांचकर्ता (SMC सदस्य/अभिभावक/अन्य आदि)</t>
  </si>
  <si>
    <t>जांचकर्ता की टिपण्णी (यदि कोई हो तो)</t>
  </si>
  <si>
    <t>हस्ताक्षर जांचकर्ता</t>
  </si>
  <si>
    <t>2- सर्वप्रथम "Deta Entry" Sheet में माह,दुग्ध,चीनी स्टॉक मात्रा एवं दुग्ध वितरित किये जाने वाले दिन की लाभान्वित संख्या की पूर्तिया करें.</t>
  </si>
</sst>
</file>

<file path=xl/styles.xml><?xml version="1.0" encoding="utf-8"?>
<styleSheet xmlns="http://schemas.openxmlformats.org/spreadsheetml/2006/main">
  <numFmts count="5">
    <numFmt numFmtId="164" formatCode="[$-409]d/mmm/yyyy;@"/>
    <numFmt numFmtId="165" formatCode="[$-409]mmm/yy;@"/>
    <numFmt numFmtId="166" formatCode="[$-409]dd/mmm/yy;@"/>
    <numFmt numFmtId="167" formatCode="0."/>
    <numFmt numFmtId="168" formatCode="0.000"/>
  </numFmts>
  <fonts count="5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22"/>
      <color rgb="FFC00000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36"/>
      <color rgb="FFFF0000"/>
      <name val="Cambria"/>
      <family val="1"/>
      <scheme val="major"/>
    </font>
    <font>
      <b/>
      <sz val="28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42"/>
      <color theme="0"/>
      <name val="Cambria"/>
      <family val="1"/>
      <scheme val="major"/>
    </font>
    <font>
      <b/>
      <sz val="16"/>
      <color rgb="FF002060"/>
      <name val="Cambria"/>
      <family val="1"/>
      <scheme val="major"/>
    </font>
    <font>
      <sz val="24"/>
      <color rgb="FF002060"/>
      <name val="Cambria"/>
      <family val="1"/>
      <scheme val="maj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0"/>
      <color rgb="FFFFFF00"/>
      <name val="Times New Roman"/>
      <family val="1"/>
    </font>
    <font>
      <b/>
      <sz val="22"/>
      <color rgb="FFFFFF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color theme="0"/>
      <name val="Cambria"/>
      <family val="1"/>
      <scheme val="major"/>
    </font>
    <font>
      <sz val="24"/>
      <color rgb="FFFFFF00"/>
      <name val="Cambria"/>
      <family val="1"/>
      <scheme val="major"/>
    </font>
    <font>
      <b/>
      <sz val="24"/>
      <color rgb="FFFFFF0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22"/>
      <color rgb="FFC00000"/>
      <name val="Calibri"/>
      <family val="2"/>
      <scheme val="minor"/>
    </font>
    <font>
      <sz val="12"/>
      <color rgb="FF00206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"/>
      <name val="Cambria"/>
      <family val="1"/>
      <scheme val="major"/>
    </font>
    <font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sz val="8"/>
      <name val="Cambria"/>
      <family val="1"/>
      <scheme val="major"/>
    </font>
    <font>
      <b/>
      <sz val="9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2060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vertAlign val="superscript"/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rgb="FF002060"/>
      <name val="Cambria"/>
      <family val="1"/>
      <scheme val="major"/>
    </font>
    <font>
      <b/>
      <sz val="11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gradientFill degree="90">
        <stop position="0">
          <color theme="5"/>
        </stop>
        <stop position="1">
          <color rgb="FFFFFF00"/>
        </stop>
      </gradientFill>
    </fill>
    <fill>
      <gradientFill degree="90">
        <stop position="0">
          <color rgb="FFC00000"/>
        </stop>
        <stop position="1">
          <color theme="1"/>
        </stop>
      </gradientFill>
    </fill>
    <fill>
      <gradientFill degree="90">
        <stop position="0">
          <color rgb="FFFFFF00"/>
        </stop>
        <stop position="1">
          <color rgb="FF7030A0"/>
        </stop>
      </gradientFill>
    </fill>
    <fill>
      <gradientFill degree="90">
        <stop position="0">
          <color rgb="FF7030A0"/>
        </stop>
        <stop position="1">
          <color rgb="FFC00000"/>
        </stop>
      </gradientFill>
    </fill>
    <fill>
      <gradientFill type="path" left="0.5" right="0.5" top="0.5" bottom="0.5">
        <stop position="0">
          <color theme="1"/>
        </stop>
        <stop position="1">
          <color rgb="FF002060"/>
        </stop>
      </gradientFill>
    </fill>
    <fill>
      <patternFill patternType="solid">
        <fgColor theme="9"/>
        <bgColor indexed="64"/>
      </patternFill>
    </fill>
    <fill>
      <patternFill patternType="solid">
        <fgColor theme="9"/>
        <bgColor auto="1"/>
      </patternFill>
    </fill>
    <fill>
      <gradientFill type="path" left="0.5" right="0.5" top="0.5" bottom="0.5">
        <stop position="0">
          <color rgb="FF7030A0"/>
        </stop>
        <stop position="1">
          <color rgb="FF002060"/>
        </stop>
      </gradientFill>
    </fill>
    <fill>
      <gradientFill type="path" left="0.5" right="0.5" top="0.5" bottom="0.5">
        <stop position="0">
          <color theme="9" tint="-0.49803155613879818"/>
        </stop>
        <stop position="1">
          <color theme="1"/>
        </stop>
      </gradientFill>
    </fill>
    <fill>
      <gradientFill degree="90">
        <stop position="0">
          <color rgb="FFFFFF00"/>
        </stop>
        <stop position="1">
          <color theme="5"/>
        </stop>
      </gradient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1"/>
        </stop>
        <stop position="1">
          <color rgb="FFC00000"/>
        </stop>
      </gradient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12" borderId="3" xfId="0" applyFont="1" applyFill="1" applyBorder="1" applyAlignment="1" applyProtection="1">
      <alignment horizontal="center" vertical="center" wrapText="1"/>
      <protection hidden="1"/>
    </xf>
    <xf numFmtId="0" fontId="21" fillId="12" borderId="3" xfId="0" applyFont="1" applyFill="1" applyBorder="1" applyAlignment="1" applyProtection="1">
      <alignment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164" fontId="8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164" fontId="8" fillId="5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12" borderId="4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center" vertical="center" wrapText="1"/>
      <protection hidden="1"/>
    </xf>
    <xf numFmtId="164" fontId="1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164" fontId="10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8" xfId="0" applyFont="1" applyFill="1" applyBorder="1" applyAlignment="1" applyProtection="1">
      <alignment horizontal="center" vertical="center" wrapText="1"/>
      <protection hidden="1"/>
    </xf>
    <xf numFmtId="164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9" xfId="0" applyFont="1" applyFill="1" applyBorder="1" applyAlignment="1" applyProtection="1">
      <alignment horizontal="center" vertical="center" wrapText="1"/>
      <protection hidden="1"/>
    </xf>
    <xf numFmtId="164" fontId="10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5" xfId="0" applyFont="1" applyFill="1" applyBorder="1" applyAlignment="1" applyProtection="1">
      <alignment vertical="center" wrapText="1"/>
      <protection hidden="1"/>
    </xf>
    <xf numFmtId="0" fontId="26" fillId="0" borderId="7" xfId="0" applyFont="1" applyBorder="1" applyAlignment="1" applyProtection="1">
      <alignment vertical="center"/>
      <protection hidden="1"/>
    </xf>
    <xf numFmtId="17" fontId="0" fillId="0" borderId="0" xfId="0" applyNumberFormat="1" applyProtection="1">
      <protection hidden="1"/>
    </xf>
    <xf numFmtId="0" fontId="26" fillId="0" borderId="0" xfId="0" applyFont="1" applyProtection="1">
      <protection hidden="1"/>
    </xf>
    <xf numFmtId="0" fontId="0" fillId="9" borderId="0" xfId="0" applyFill="1" applyAlignment="1" applyProtection="1">
      <protection hidden="1"/>
    </xf>
    <xf numFmtId="0" fontId="25" fillId="0" borderId="0" xfId="0" applyFont="1" applyProtection="1">
      <protection hidden="1"/>
    </xf>
    <xf numFmtId="166" fontId="30" fillId="0" borderId="0" xfId="0" applyNumberFormat="1" applyFont="1" applyProtection="1"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166" fontId="34" fillId="10" borderId="0" xfId="0" applyNumberFormat="1" applyFont="1" applyFill="1" applyBorder="1" applyAlignment="1" applyProtection="1">
      <alignment horizontal="center" vertical="center"/>
      <protection hidden="1"/>
    </xf>
    <xf numFmtId="166" fontId="0" fillId="9" borderId="0" xfId="0" applyNumberFormat="1" applyFill="1" applyAlignment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6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6" fontId="2" fillId="0" borderId="21" xfId="0" applyNumberFormat="1" applyFont="1" applyBorder="1" applyAlignment="1" applyProtection="1">
      <alignment horizontal="center" vertical="center"/>
      <protection hidden="1"/>
    </xf>
    <xf numFmtId="166" fontId="5" fillId="0" borderId="21" xfId="0" applyNumberFormat="1" applyFont="1" applyBorder="1" applyAlignment="1" applyProtection="1">
      <alignment horizontal="center" vertical="center"/>
      <protection hidden="1"/>
    </xf>
    <xf numFmtId="166" fontId="2" fillId="0" borderId="26" xfId="0" applyNumberFormat="1" applyFont="1" applyBorder="1" applyAlignment="1" applyProtection="1">
      <alignment horizontal="center" vertical="center"/>
      <protection hidden="1"/>
    </xf>
    <xf numFmtId="168" fontId="25" fillId="0" borderId="0" xfId="0" applyNumberFormat="1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" fillId="0" borderId="12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166" fontId="2" fillId="0" borderId="41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6" fontId="2" fillId="0" borderId="19" xfId="0" applyNumberFormat="1" applyFont="1" applyBorder="1" applyAlignment="1" applyProtection="1">
      <alignment horizontal="center" vertic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Protection="1">
      <protection hidden="1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41" xfId="0" applyNumberFormat="1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Protection="1">
      <protection locked="0"/>
    </xf>
    <xf numFmtId="0" fontId="33" fillId="0" borderId="12" xfId="0" applyFont="1" applyBorder="1" applyProtection="1">
      <protection locked="0"/>
    </xf>
    <xf numFmtId="0" fontId="33" fillId="0" borderId="17" xfId="0" applyFont="1" applyBorder="1" applyProtection="1"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Protection="1">
      <protection locked="0"/>
    </xf>
    <xf numFmtId="0" fontId="33" fillId="0" borderId="19" xfId="0" applyFont="1" applyBorder="1" applyProtection="1">
      <protection locked="0"/>
    </xf>
    <xf numFmtId="0" fontId="33" fillId="0" borderId="20" xfId="0" applyFont="1" applyBorder="1" applyProtection="1">
      <protection locked="0"/>
    </xf>
    <xf numFmtId="0" fontId="15" fillId="17" borderId="15" xfId="0" applyFont="1" applyFill="1" applyBorder="1" applyAlignment="1" applyProtection="1">
      <alignment horizontal="center" vertical="center" wrapText="1"/>
      <protection hidden="1"/>
    </xf>
    <xf numFmtId="0" fontId="47" fillId="17" borderId="13" xfId="0" applyFont="1" applyFill="1" applyBorder="1" applyAlignment="1" applyProtection="1">
      <alignment horizontal="center" vertical="center" wrapText="1"/>
      <protection hidden="1"/>
    </xf>
    <xf numFmtId="0" fontId="47" fillId="17" borderId="14" xfId="0" applyFont="1" applyFill="1" applyBorder="1" applyAlignment="1" applyProtection="1">
      <alignment horizontal="center" vertical="center" wrapText="1"/>
      <protection hidden="1"/>
    </xf>
    <xf numFmtId="166" fontId="45" fillId="0" borderId="14" xfId="0" applyNumberFormat="1" applyFont="1" applyBorder="1" applyAlignment="1" applyProtection="1">
      <alignment horizontal="center" vertical="center"/>
      <protection hidden="1"/>
    </xf>
    <xf numFmtId="166" fontId="45" fillId="0" borderId="12" xfId="0" applyNumberFormat="1" applyFont="1" applyBorder="1" applyAlignment="1" applyProtection="1">
      <alignment horizontal="center" vertical="center"/>
      <protection hidden="1"/>
    </xf>
    <xf numFmtId="166" fontId="2" fillId="0" borderId="48" xfId="0" applyNumberFormat="1" applyFont="1" applyBorder="1" applyAlignment="1" applyProtection="1">
      <alignment horizontal="center" vertical="center"/>
      <protection locked="0"/>
    </xf>
    <xf numFmtId="166" fontId="2" fillId="0" borderId="40" xfId="0" applyNumberFormat="1" applyFont="1" applyBorder="1" applyAlignment="1" applyProtection="1">
      <alignment horizontal="center" vertical="center"/>
      <protection locked="0"/>
    </xf>
    <xf numFmtId="166" fontId="2" fillId="0" borderId="49" xfId="0" applyNumberFormat="1" applyFont="1" applyBorder="1" applyAlignment="1" applyProtection="1">
      <alignment horizontal="center" vertical="center"/>
      <protection locked="0"/>
    </xf>
    <xf numFmtId="168" fontId="45" fillId="0" borderId="13" xfId="0" applyNumberFormat="1" applyFont="1" applyBorder="1" applyAlignment="1" applyProtection="1">
      <alignment horizontal="center" vertical="center"/>
      <protection locked="0"/>
    </xf>
    <xf numFmtId="168" fontId="45" fillId="0" borderId="15" xfId="0" applyNumberFormat="1" applyFont="1" applyBorder="1" applyAlignment="1" applyProtection="1">
      <alignment horizontal="center" vertical="center"/>
      <protection locked="0"/>
    </xf>
    <xf numFmtId="168" fontId="45" fillId="0" borderId="16" xfId="0" applyNumberFormat="1" applyFont="1" applyBorder="1" applyAlignment="1" applyProtection="1">
      <alignment horizontal="center" vertical="center"/>
      <protection locked="0"/>
    </xf>
    <xf numFmtId="168" fontId="45" fillId="0" borderId="17" xfId="0" applyNumberFormat="1" applyFont="1" applyBorder="1" applyAlignment="1" applyProtection="1">
      <alignment horizontal="center" vertical="center"/>
      <protection locked="0"/>
    </xf>
    <xf numFmtId="168" fontId="45" fillId="0" borderId="16" xfId="0" applyNumberFormat="1" applyFont="1" applyBorder="1" applyAlignment="1" applyProtection="1">
      <alignment vertical="center"/>
      <protection locked="0"/>
    </xf>
    <xf numFmtId="168" fontId="45" fillId="0" borderId="17" xfId="0" applyNumberFormat="1" applyFont="1" applyBorder="1" applyAlignment="1" applyProtection="1">
      <alignment vertical="center"/>
      <protection locked="0"/>
    </xf>
    <xf numFmtId="168" fontId="45" fillId="0" borderId="16" xfId="0" applyNumberFormat="1" applyFont="1" applyBorder="1" applyAlignment="1" applyProtection="1">
      <alignment horizontal="center" vertical="center" wrapText="1"/>
      <protection locked="0"/>
    </xf>
    <xf numFmtId="168" fontId="45" fillId="0" borderId="17" xfId="0" applyNumberFormat="1" applyFont="1" applyBorder="1" applyAlignment="1" applyProtection="1">
      <alignment horizontal="center" vertical="center" wrapText="1"/>
      <protection locked="0"/>
    </xf>
    <xf numFmtId="168" fontId="46" fillId="0" borderId="16" xfId="0" applyNumberFormat="1" applyFont="1" applyBorder="1" applyAlignment="1" applyProtection="1">
      <alignment vertical="center"/>
      <protection locked="0"/>
    </xf>
    <xf numFmtId="168" fontId="46" fillId="0" borderId="17" xfId="0" applyNumberFormat="1" applyFont="1" applyBorder="1" applyAlignment="1" applyProtection="1">
      <alignment vertical="center"/>
      <protection locked="0"/>
    </xf>
    <xf numFmtId="168" fontId="45" fillId="0" borderId="34" xfId="0" applyNumberFormat="1" applyFont="1" applyBorder="1" applyAlignment="1" applyProtection="1">
      <alignment horizontal="center" vertical="center"/>
      <protection locked="0"/>
    </xf>
    <xf numFmtId="168" fontId="45" fillId="0" borderId="35" xfId="0" applyNumberFormat="1" applyFont="1" applyBorder="1" applyAlignment="1" applyProtection="1">
      <alignment horizontal="center" vertical="center"/>
      <protection locked="0"/>
    </xf>
    <xf numFmtId="168" fontId="45" fillId="0" borderId="35" xfId="0" applyNumberFormat="1" applyFont="1" applyBorder="1" applyAlignment="1" applyProtection="1">
      <alignment vertical="center"/>
      <protection locked="0"/>
    </xf>
    <xf numFmtId="168" fontId="45" fillId="0" borderId="35" xfId="0" applyNumberFormat="1" applyFont="1" applyBorder="1" applyAlignment="1" applyProtection="1">
      <alignment horizontal="center" vertical="center" wrapText="1"/>
      <protection locked="0"/>
    </xf>
    <xf numFmtId="168" fontId="46" fillId="0" borderId="35" xfId="0" applyNumberFormat="1" applyFont="1" applyBorder="1" applyAlignment="1" applyProtection="1">
      <alignment vertical="center"/>
      <protection locked="0"/>
    </xf>
    <xf numFmtId="168" fontId="46" fillId="0" borderId="44" xfId="0" applyNumberFormat="1" applyFont="1" applyBorder="1" applyAlignment="1" applyProtection="1">
      <alignment vertical="center"/>
      <protection locked="0"/>
    </xf>
    <xf numFmtId="168" fontId="46" fillId="0" borderId="51" xfId="0" applyNumberFormat="1" applyFont="1" applyBorder="1" applyAlignment="1" applyProtection="1">
      <alignment vertical="center"/>
      <protection locked="0"/>
    </xf>
    <xf numFmtId="168" fontId="46" fillId="0" borderId="43" xfId="0" applyNumberFormat="1" applyFont="1" applyBorder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27" fillId="10" borderId="0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right" vertical="center"/>
      <protection hidden="1"/>
    </xf>
    <xf numFmtId="0" fontId="26" fillId="0" borderId="7" xfId="0" applyFont="1" applyBorder="1" applyAlignment="1" applyProtection="1">
      <alignment horizontal="right" vertical="center"/>
      <protection hidden="1"/>
    </xf>
    <xf numFmtId="165" fontId="32" fillId="0" borderId="7" xfId="0" applyNumberFormat="1" applyFont="1" applyBorder="1" applyAlignment="1" applyProtection="1">
      <alignment horizontal="left" vertical="center"/>
      <protection locked="0"/>
    </xf>
    <xf numFmtId="165" fontId="32" fillId="0" borderId="8" xfId="0" applyNumberFormat="1" applyFont="1" applyBorder="1" applyAlignment="1" applyProtection="1">
      <alignment horizontal="left" vertic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hidden="1"/>
    </xf>
    <xf numFmtId="0" fontId="13" fillId="3" borderId="29" xfId="0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center" vertical="center"/>
      <protection hidden="1"/>
    </xf>
    <xf numFmtId="0" fontId="27" fillId="10" borderId="7" xfId="0" applyFont="1" applyFill="1" applyBorder="1" applyAlignment="1" applyProtection="1">
      <alignment horizontal="center" vertical="center"/>
      <protection hidden="1"/>
    </xf>
    <xf numFmtId="0" fontId="22" fillId="12" borderId="1" xfId="0" applyFont="1" applyFill="1" applyBorder="1" applyAlignment="1" applyProtection="1">
      <alignment horizontal="center" vertical="center" wrapText="1"/>
      <protection hidden="1"/>
    </xf>
    <xf numFmtId="0" fontId="22" fillId="12" borderId="3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11" fillId="12" borderId="2" xfId="0" applyFont="1" applyFill="1" applyBorder="1" applyAlignment="1" applyProtection="1">
      <alignment horizontal="center" vertical="center" wrapText="1"/>
      <protection hidden="1"/>
    </xf>
    <xf numFmtId="0" fontId="11" fillId="12" borderId="0" xfId="0" applyFont="1" applyFill="1" applyBorder="1" applyAlignment="1" applyProtection="1">
      <alignment horizontal="center" vertical="center" wrapText="1"/>
      <protection hidden="1"/>
    </xf>
    <xf numFmtId="0" fontId="0" fillId="9" borderId="29" xfId="0" applyFill="1" applyBorder="1" applyAlignment="1" applyProtection="1">
      <alignment horizontal="center"/>
      <protection hidden="1"/>
    </xf>
    <xf numFmtId="0" fontId="15" fillId="8" borderId="10" xfId="0" applyFon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Border="1" applyAlignment="1" applyProtection="1">
      <alignment horizontal="center" vertical="center" wrapText="1"/>
      <protection hidden="1"/>
    </xf>
    <xf numFmtId="0" fontId="15" fillId="8" borderId="11" xfId="0" applyFont="1" applyFill="1" applyBorder="1" applyAlignment="1" applyProtection="1">
      <alignment horizontal="center" vertical="center" wrapText="1"/>
      <protection hidden="1"/>
    </xf>
    <xf numFmtId="0" fontId="17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17" fillId="8" borderId="11" xfId="0" applyFont="1" applyFill="1" applyBorder="1" applyAlignment="1" applyProtection="1">
      <alignment horizontal="center"/>
      <protection hidden="1"/>
    </xf>
    <xf numFmtId="0" fontId="20" fillId="15" borderId="10" xfId="0" applyFont="1" applyFill="1" applyBorder="1" applyAlignment="1" applyProtection="1">
      <alignment horizontal="center" vertical="center" wrapText="1"/>
      <protection hidden="1"/>
    </xf>
    <xf numFmtId="0" fontId="20" fillId="15" borderId="0" xfId="0" applyFont="1" applyFill="1" applyBorder="1" applyAlignment="1" applyProtection="1">
      <alignment horizontal="center" vertical="center" wrapText="1"/>
      <protection hidden="1"/>
    </xf>
    <xf numFmtId="0" fontId="20" fillId="15" borderId="11" xfId="0" applyFont="1" applyFill="1" applyBorder="1" applyAlignment="1" applyProtection="1">
      <alignment horizontal="center" vertical="center" wrapText="1"/>
      <protection hidden="1"/>
    </xf>
    <xf numFmtId="0" fontId="9" fillId="7" borderId="6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center" vertical="center"/>
      <protection hidden="1"/>
    </xf>
    <xf numFmtId="0" fontId="9" fillId="7" borderId="8" xfId="0" applyFont="1" applyFill="1" applyBorder="1" applyAlignment="1" applyProtection="1">
      <alignment horizontal="center" vertical="center"/>
      <protection hidden="1"/>
    </xf>
    <xf numFmtId="0" fontId="19" fillId="11" borderId="22" xfId="0" applyFont="1" applyFill="1" applyBorder="1" applyAlignment="1" applyProtection="1">
      <alignment horizontal="center"/>
      <protection hidden="1"/>
    </xf>
    <xf numFmtId="0" fontId="19" fillId="11" borderId="23" xfId="0" applyFont="1" applyFill="1" applyBorder="1" applyAlignment="1" applyProtection="1">
      <alignment horizontal="center"/>
      <protection hidden="1"/>
    </xf>
    <xf numFmtId="0" fontId="19" fillId="11" borderId="24" xfId="0" applyFont="1" applyFill="1" applyBorder="1" applyAlignment="1" applyProtection="1">
      <alignment horizontal="center"/>
      <protection hidden="1"/>
    </xf>
    <xf numFmtId="0" fontId="16" fillId="11" borderId="25" xfId="0" applyFont="1" applyFill="1" applyBorder="1" applyAlignment="1" applyProtection="1">
      <alignment horizontal="center" vertical="center"/>
      <protection hidden="1"/>
    </xf>
    <xf numFmtId="0" fontId="16" fillId="11" borderId="21" xfId="0" applyFont="1" applyFill="1" applyBorder="1" applyAlignment="1" applyProtection="1">
      <alignment horizontal="center" vertical="center"/>
      <protection hidden="1"/>
    </xf>
    <xf numFmtId="0" fontId="16" fillId="11" borderId="26" xfId="0" applyFont="1" applyFill="1" applyBorder="1" applyAlignment="1" applyProtection="1">
      <alignment horizontal="center" vertical="center"/>
      <protection hidden="1"/>
    </xf>
    <xf numFmtId="0" fontId="16" fillId="11" borderId="39" xfId="0" applyFont="1" applyFill="1" applyBorder="1" applyAlignment="1" applyProtection="1">
      <alignment horizontal="center" vertical="center" wrapText="1"/>
      <protection hidden="1"/>
    </xf>
    <xf numFmtId="0" fontId="16" fillId="11" borderId="46" xfId="0" applyFont="1" applyFill="1" applyBorder="1" applyAlignment="1" applyProtection="1">
      <alignment horizontal="center" vertical="center" wrapText="1"/>
      <protection hidden="1"/>
    </xf>
    <xf numFmtId="0" fontId="16" fillId="11" borderId="47" xfId="0" applyFont="1" applyFill="1" applyBorder="1" applyAlignment="1" applyProtection="1">
      <alignment horizontal="center" vertical="center" wrapText="1"/>
      <protection hidden="1"/>
    </xf>
    <xf numFmtId="0" fontId="20" fillId="11" borderId="16" xfId="0" applyFont="1" applyFill="1" applyBorder="1" applyAlignment="1" applyProtection="1">
      <alignment horizontal="center" vertical="center"/>
      <protection hidden="1"/>
    </xf>
    <xf numFmtId="0" fontId="20" fillId="11" borderId="12" xfId="0" applyFont="1" applyFill="1" applyBorder="1" applyAlignment="1" applyProtection="1">
      <alignment horizontal="center" vertical="center"/>
      <protection hidden="1"/>
    </xf>
    <xf numFmtId="0" fontId="20" fillId="11" borderId="17" xfId="0" applyFont="1" applyFill="1" applyBorder="1" applyAlignment="1" applyProtection="1">
      <alignment horizontal="center" vertical="center"/>
      <protection hidden="1"/>
    </xf>
    <xf numFmtId="0" fontId="12" fillId="15" borderId="10" xfId="0" applyFont="1" applyFill="1" applyBorder="1" applyAlignment="1" applyProtection="1">
      <alignment horizontal="center" vertical="center" wrapText="1"/>
      <protection hidden="1"/>
    </xf>
    <xf numFmtId="0" fontId="12" fillId="15" borderId="0" xfId="0" applyFont="1" applyFill="1" applyBorder="1" applyAlignment="1" applyProtection="1">
      <alignment horizontal="center" vertical="center" wrapText="1"/>
      <protection hidden="1"/>
    </xf>
    <xf numFmtId="0" fontId="12" fillId="15" borderId="1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41" xfId="0" applyFont="1" applyBorder="1" applyAlignment="1" applyProtection="1">
      <alignment horizontal="center" vertical="center" textRotation="90" wrapText="1"/>
      <protection hidden="1"/>
    </xf>
    <xf numFmtId="0" fontId="25" fillId="0" borderId="42" xfId="0" applyFont="1" applyBorder="1" applyAlignment="1" applyProtection="1">
      <alignment horizontal="center" vertical="center" textRotation="90" wrapText="1"/>
      <protection hidden="1"/>
    </xf>
    <xf numFmtId="0" fontId="25" fillId="0" borderId="12" xfId="0" applyFont="1" applyBorder="1" applyAlignment="1" applyProtection="1">
      <alignment horizontal="center" vertical="center" textRotation="90" wrapText="1"/>
      <protection hidden="1"/>
    </xf>
    <xf numFmtId="0" fontId="25" fillId="0" borderId="19" xfId="0" applyFont="1" applyBorder="1" applyAlignment="1" applyProtection="1">
      <alignment horizontal="center" vertical="center" textRotation="90" wrapText="1"/>
      <protection hidden="1"/>
    </xf>
    <xf numFmtId="0" fontId="25" fillId="0" borderId="17" xfId="0" applyFont="1" applyBorder="1" applyAlignment="1" applyProtection="1">
      <alignment horizontal="center" vertical="center" textRotation="90" wrapText="1"/>
      <protection hidden="1"/>
    </xf>
    <xf numFmtId="0" fontId="25" fillId="0" borderId="20" xfId="0" applyFont="1" applyBorder="1" applyAlignment="1" applyProtection="1">
      <alignment horizontal="center" vertical="center" textRotation="90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0" fontId="29" fillId="0" borderId="19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2" xfId="0" applyFont="1" applyBorder="1" applyAlignment="1" applyProtection="1">
      <alignment horizontal="center" vertical="center" textRotation="90" wrapText="1"/>
      <protection hidden="1"/>
    </xf>
    <xf numFmtId="0" fontId="29" fillId="0" borderId="19" xfId="0" applyFont="1" applyBorder="1" applyAlignment="1" applyProtection="1">
      <alignment horizontal="center" vertical="center" textRotation="90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9" fillId="0" borderId="18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center" vertical="center" wrapText="1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25" fillId="0" borderId="43" xfId="0" applyFont="1" applyBorder="1" applyAlignment="1" applyProtection="1">
      <alignment horizontal="center" vertical="center" textRotation="90" wrapText="1"/>
      <protection hidden="1"/>
    </xf>
    <xf numFmtId="0" fontId="25" fillId="0" borderId="37" xfId="0" applyFont="1" applyBorder="1" applyAlignment="1" applyProtection="1">
      <alignment horizontal="center" vertical="center" textRotation="90" wrapText="1"/>
      <protection hidden="1"/>
    </xf>
    <xf numFmtId="0" fontId="12" fillId="15" borderId="6" xfId="0" applyFont="1" applyFill="1" applyBorder="1" applyAlignment="1" applyProtection="1">
      <alignment horizontal="center" vertical="center"/>
      <protection hidden="1"/>
    </xf>
    <xf numFmtId="0" fontId="12" fillId="15" borderId="7" xfId="0" applyFont="1" applyFill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12" fillId="15" borderId="27" xfId="0" applyFont="1" applyFill="1" applyBorder="1" applyAlignment="1" applyProtection="1">
      <alignment horizontal="center" vertical="center"/>
      <protection hidden="1"/>
    </xf>
    <xf numFmtId="0" fontId="12" fillId="15" borderId="30" xfId="0" applyFont="1" applyFill="1" applyBorder="1" applyAlignment="1" applyProtection="1">
      <alignment horizontal="center" vertical="center"/>
      <protection hidden="1"/>
    </xf>
    <xf numFmtId="0" fontId="12" fillId="15" borderId="28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 textRotation="90" wrapText="1"/>
      <protection hidden="1"/>
    </xf>
    <xf numFmtId="0" fontId="14" fillId="0" borderId="17" xfId="0" applyFont="1" applyBorder="1" applyAlignment="1" applyProtection="1">
      <alignment horizontal="center" vertical="center" textRotation="90" wrapText="1"/>
      <protection hidden="1"/>
    </xf>
    <xf numFmtId="0" fontId="14" fillId="0" borderId="20" xfId="0" applyFont="1" applyBorder="1" applyAlignment="1" applyProtection="1">
      <alignment horizontal="center" vertical="center" textRotation="90" wrapText="1"/>
      <protection hidden="1"/>
    </xf>
    <xf numFmtId="0" fontId="49" fillId="13" borderId="0" xfId="0" applyFont="1" applyFill="1" applyBorder="1" applyAlignment="1" applyProtection="1">
      <alignment horizontal="center" vertical="center"/>
      <protection hidden="1"/>
    </xf>
    <xf numFmtId="0" fontId="49" fillId="13" borderId="11" xfId="0" applyFont="1" applyFill="1" applyBorder="1" applyAlignment="1" applyProtection="1">
      <alignment horizontal="center" vertical="center"/>
      <protection hidden="1"/>
    </xf>
    <xf numFmtId="0" fontId="16" fillId="3" borderId="54" xfId="0" applyFont="1" applyFill="1" applyBorder="1" applyAlignment="1" applyProtection="1">
      <alignment horizontal="center" vertical="center" wrapText="1"/>
      <protection hidden="1"/>
    </xf>
    <xf numFmtId="0" fontId="16" fillId="3" borderId="29" xfId="0" applyFont="1" applyFill="1" applyBorder="1" applyAlignment="1" applyProtection="1">
      <alignment horizontal="center" vertical="center" wrapText="1"/>
      <protection hidden="1"/>
    </xf>
    <xf numFmtId="0" fontId="16" fillId="3" borderId="27" xfId="0" applyFont="1" applyFill="1" applyBorder="1" applyAlignment="1" applyProtection="1">
      <alignment horizontal="center" vertical="center" wrapText="1"/>
      <protection hidden="1"/>
    </xf>
    <xf numFmtId="0" fontId="16" fillId="3" borderId="30" xfId="0" applyFont="1" applyFill="1" applyBorder="1" applyAlignment="1" applyProtection="1">
      <alignment horizontal="center" vertical="center" wrapText="1"/>
      <protection hidden="1"/>
    </xf>
    <xf numFmtId="0" fontId="29" fillId="0" borderId="58" xfId="0" applyFont="1" applyBorder="1" applyAlignment="1" applyProtection="1">
      <alignment horizontal="center" vertical="center" wrapText="1"/>
      <protection hidden="1"/>
    </xf>
    <xf numFmtId="0" fontId="29" fillId="0" borderId="52" xfId="0" applyFont="1" applyBorder="1" applyAlignment="1" applyProtection="1">
      <alignment horizontal="center" vertical="center" wrapText="1"/>
      <protection hidden="1"/>
    </xf>
    <xf numFmtId="0" fontId="29" fillId="0" borderId="42" xfId="0" applyFont="1" applyBorder="1" applyAlignment="1" applyProtection="1">
      <alignment horizontal="center" vertical="center" wrapText="1"/>
      <protection hidden="1"/>
    </xf>
    <xf numFmtId="0" fontId="28" fillId="0" borderId="54" xfId="0" applyFont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5" fillId="0" borderId="44" xfId="0" applyFont="1" applyBorder="1" applyAlignment="1" applyProtection="1">
      <alignment horizontal="center" vertical="center" textRotation="90" wrapText="1"/>
      <protection hidden="1"/>
    </xf>
    <xf numFmtId="0" fontId="25" fillId="0" borderId="31" xfId="0" applyFont="1" applyBorder="1" applyAlignment="1" applyProtection="1">
      <alignment horizontal="center" vertical="center" textRotation="90" wrapText="1"/>
      <protection hidden="1"/>
    </xf>
    <xf numFmtId="0" fontId="50" fillId="0" borderId="18" xfId="0" applyFont="1" applyBorder="1" applyAlignment="1" applyProtection="1">
      <alignment horizontal="center" vertical="center" textRotation="90" wrapText="1"/>
      <protection hidden="1"/>
    </xf>
    <xf numFmtId="0" fontId="50" fillId="0" borderId="20" xfId="0" applyFont="1" applyBorder="1" applyAlignment="1" applyProtection="1">
      <alignment horizontal="center" vertical="center" textRotation="90" wrapText="1"/>
      <protection hidden="1"/>
    </xf>
    <xf numFmtId="0" fontId="50" fillId="0" borderId="48" xfId="0" applyFont="1" applyBorder="1" applyAlignment="1" applyProtection="1">
      <alignment horizontal="center" vertical="center" textRotation="90" wrapText="1"/>
      <protection hidden="1"/>
    </xf>
    <xf numFmtId="0" fontId="50" fillId="0" borderId="40" xfId="0" applyFont="1" applyBorder="1" applyAlignment="1" applyProtection="1">
      <alignment horizontal="center" vertical="center" textRotation="90" wrapText="1"/>
      <protection hidden="1"/>
    </xf>
    <xf numFmtId="0" fontId="50" fillId="0" borderId="59" xfId="0" applyFont="1" applyBorder="1" applyAlignment="1" applyProtection="1">
      <alignment horizontal="center" vertical="center" textRotation="90" wrapText="1"/>
      <protection hidden="1"/>
    </xf>
    <xf numFmtId="0" fontId="0" fillId="16" borderId="0" xfId="0" applyFill="1" applyAlignment="1" applyProtection="1">
      <alignment horizontal="center"/>
      <protection hidden="1"/>
    </xf>
    <xf numFmtId="0" fontId="0" fillId="16" borderId="0" xfId="0" applyFill="1" applyAlignment="1" applyProtection="1">
      <alignment horizontal="center"/>
      <protection hidden="1"/>
    </xf>
    <xf numFmtId="0" fontId="37" fillId="0" borderId="54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0" fontId="37" fillId="0" borderId="7" xfId="0" applyFont="1" applyBorder="1" applyAlignment="1" applyProtection="1">
      <alignment horizontal="center" vertical="center"/>
      <protection hidden="1"/>
    </xf>
    <xf numFmtId="0" fontId="37" fillId="0" borderId="8" xfId="0" applyFont="1" applyBorder="1" applyAlignment="1" applyProtection="1">
      <alignment horizontal="center" vertical="center"/>
      <protection hidden="1"/>
    </xf>
    <xf numFmtId="0" fontId="10" fillId="14" borderId="6" xfId="0" applyFont="1" applyFill="1" applyBorder="1" applyAlignment="1" applyProtection="1">
      <alignment horizontal="center" vertical="center"/>
      <protection hidden="1"/>
    </xf>
    <xf numFmtId="0" fontId="10" fillId="14" borderId="7" xfId="0" applyFont="1" applyFill="1" applyBorder="1" applyAlignment="1" applyProtection="1">
      <alignment horizontal="center" vertical="center"/>
      <protection hidden="1"/>
    </xf>
    <xf numFmtId="0" fontId="10" fillId="14" borderId="8" xfId="0" applyFont="1" applyFill="1" applyBorder="1" applyAlignment="1" applyProtection="1">
      <alignment horizontal="center" vertical="center"/>
      <protection hidden="1"/>
    </xf>
    <xf numFmtId="165" fontId="51" fillId="0" borderId="6" xfId="0" applyNumberFormat="1" applyFont="1" applyBorder="1" applyAlignment="1" applyProtection="1">
      <alignment horizontal="center" vertical="center"/>
      <protection hidden="1"/>
    </xf>
    <xf numFmtId="165" fontId="51" fillId="0" borderId="7" xfId="0" applyNumberFormat="1" applyFont="1" applyBorder="1" applyAlignment="1" applyProtection="1">
      <alignment horizontal="center" vertical="center"/>
      <protection hidden="1"/>
    </xf>
    <xf numFmtId="165" fontId="51" fillId="14" borderId="6" xfId="0" applyNumberFormat="1" applyFont="1" applyFill="1" applyBorder="1" applyAlignment="1" applyProtection="1">
      <alignment horizontal="right" vertical="center"/>
      <protection hidden="1"/>
    </xf>
    <xf numFmtId="165" fontId="51" fillId="14" borderId="8" xfId="0" applyNumberFormat="1" applyFont="1" applyFill="1" applyBorder="1" applyAlignment="1" applyProtection="1">
      <alignment horizontal="left" vertical="center"/>
      <protection hidden="1"/>
    </xf>
    <xf numFmtId="0" fontId="35" fillId="0" borderId="55" xfId="0" applyFont="1" applyFill="1" applyBorder="1" applyAlignment="1" applyProtection="1">
      <alignment horizontal="center" vertical="center" wrapText="1"/>
      <protection hidden="1"/>
    </xf>
    <xf numFmtId="0" fontId="53" fillId="0" borderId="56" xfId="0" applyFont="1" applyFill="1" applyBorder="1" applyAlignment="1" applyProtection="1">
      <alignment horizontal="center" vertical="center" wrapText="1"/>
      <protection hidden="1"/>
    </xf>
    <xf numFmtId="0" fontId="53" fillId="0" borderId="54" xfId="0" applyFont="1" applyFill="1" applyBorder="1" applyAlignment="1" applyProtection="1">
      <alignment horizontal="center" vertical="center" wrapText="1"/>
      <protection hidden="1"/>
    </xf>
    <xf numFmtId="0" fontId="56" fillId="2" borderId="13" xfId="0" applyFont="1" applyFill="1" applyBorder="1" applyAlignment="1" applyProtection="1">
      <alignment horizontal="center" vertical="center"/>
      <protection hidden="1"/>
    </xf>
    <xf numFmtId="0" fontId="56" fillId="2" borderId="14" xfId="0" applyFont="1" applyFill="1" applyBorder="1" applyAlignment="1" applyProtection="1">
      <alignment horizontal="center" vertical="center"/>
      <protection hidden="1"/>
    </xf>
    <xf numFmtId="0" fontId="52" fillId="0" borderId="14" xfId="0" applyFont="1" applyFill="1" applyBorder="1" applyAlignment="1" applyProtection="1">
      <alignment horizontal="center" vertical="center" wrapText="1"/>
      <protection hidden="1"/>
    </xf>
    <xf numFmtId="0" fontId="52" fillId="0" borderId="15" xfId="0" applyFont="1" applyFill="1" applyBorder="1" applyAlignment="1" applyProtection="1">
      <alignment horizontal="center" vertical="center" wrapText="1"/>
      <protection hidden="1"/>
    </xf>
    <xf numFmtId="0" fontId="35" fillId="0" borderId="31" xfId="0" applyFont="1" applyFill="1" applyBorder="1" applyAlignment="1" applyProtection="1">
      <alignment horizontal="center" vertical="center" wrapText="1"/>
      <protection hidden="1"/>
    </xf>
    <xf numFmtId="0" fontId="53" fillId="0" borderId="57" xfId="0" applyFont="1" applyFill="1" applyBorder="1" applyAlignment="1" applyProtection="1">
      <alignment horizontal="center" vertical="center" wrapText="1"/>
      <protection hidden="1"/>
    </xf>
    <xf numFmtId="0" fontId="53" fillId="0" borderId="27" xfId="0" applyFont="1" applyFill="1" applyBorder="1" applyAlignment="1" applyProtection="1">
      <alignment horizontal="center" vertical="center" wrapText="1"/>
      <protection hidden="1"/>
    </xf>
    <xf numFmtId="0" fontId="52" fillId="0" borderId="18" xfId="0" applyFont="1" applyFill="1" applyBorder="1" applyAlignment="1" applyProtection="1">
      <alignment horizontal="center" vertical="center" wrapText="1"/>
      <protection hidden="1"/>
    </xf>
    <xf numFmtId="0" fontId="52" fillId="0" borderId="19" xfId="0" applyFont="1" applyFill="1" applyBorder="1" applyAlignment="1" applyProtection="1">
      <alignment horizontal="center" vertical="center" wrapText="1"/>
      <protection hidden="1"/>
    </xf>
    <xf numFmtId="0" fontId="57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52" fillId="0" borderId="19" xfId="0" applyFont="1" applyFill="1" applyBorder="1" applyAlignment="1" applyProtection="1">
      <alignment horizontal="center" vertical="center" wrapText="1"/>
      <protection hidden="1"/>
    </xf>
    <xf numFmtId="0" fontId="52" fillId="0" borderId="20" xfId="0" applyFont="1" applyFill="1" applyBorder="1" applyAlignment="1" applyProtection="1">
      <alignment horizontal="center" vertical="center" wrapText="1"/>
      <protection hidden="1"/>
    </xf>
    <xf numFmtId="168" fontId="0" fillId="16" borderId="0" xfId="0" applyNumberFormat="1" applyFill="1" applyAlignment="1" applyProtection="1">
      <alignment horizontal="center"/>
      <protection hidden="1"/>
    </xf>
    <xf numFmtId="167" fontId="36" fillId="0" borderId="25" xfId="0" applyNumberFormat="1" applyFont="1" applyFill="1" applyBorder="1" applyAlignment="1" applyProtection="1">
      <alignment horizontal="center" vertical="center" shrinkToFit="1"/>
      <protection hidden="1"/>
    </xf>
    <xf numFmtId="166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68" fontId="4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168" fontId="43" fillId="0" borderId="26" xfId="0" applyNumberFormat="1" applyFont="1" applyFill="1" applyBorder="1" applyAlignment="1" applyProtection="1">
      <alignment horizontal="center" vertical="center" wrapText="1"/>
      <protection hidden="1"/>
    </xf>
    <xf numFmtId="167" fontId="36" fillId="0" borderId="16" xfId="0" applyNumberFormat="1" applyFont="1" applyFill="1" applyBorder="1" applyAlignment="1" applyProtection="1">
      <alignment horizontal="center" vertical="center" shrinkToFit="1"/>
      <protection hidden="1"/>
    </xf>
    <xf numFmtId="166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36" fillId="0" borderId="44" xfId="0" applyNumberFormat="1" applyFont="1" applyFill="1" applyBorder="1" applyAlignment="1" applyProtection="1">
      <alignment horizontal="center" vertical="center" shrinkToFit="1"/>
      <protection hidden="1"/>
    </xf>
    <xf numFmtId="166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" fillId="16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8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5" fontId="51" fillId="14" borderId="6" xfId="0" applyNumberFormat="1" applyFont="1" applyFill="1" applyBorder="1" applyAlignment="1" applyProtection="1">
      <alignment vertical="center"/>
      <protection hidden="1"/>
    </xf>
    <xf numFmtId="165" fontId="51" fillId="14" borderId="7" xfId="0" applyNumberFormat="1" applyFont="1" applyFill="1" applyBorder="1" applyAlignment="1" applyProtection="1">
      <alignment horizontal="left" vertical="center"/>
      <protection hidden="1"/>
    </xf>
    <xf numFmtId="165" fontId="51" fillId="14" borderId="8" xfId="0" applyNumberFormat="1" applyFont="1" applyFill="1" applyBorder="1" applyAlignment="1" applyProtection="1">
      <alignment horizontal="left" vertical="center"/>
      <protection hidden="1"/>
    </xf>
    <xf numFmtId="165" fontId="51" fillId="0" borderId="7" xfId="0" applyNumberFormat="1" applyFont="1" applyBorder="1" applyAlignment="1" applyProtection="1">
      <alignment vertical="center"/>
      <protection hidden="1"/>
    </xf>
    <xf numFmtId="165" fontId="51" fillId="0" borderId="8" xfId="0" applyNumberFormat="1" applyFont="1" applyBorder="1" applyAlignment="1" applyProtection="1">
      <alignment vertical="center"/>
      <protection hidden="1"/>
    </xf>
    <xf numFmtId="165" fontId="10" fillId="14" borderId="6" xfId="0" applyNumberFormat="1" applyFont="1" applyFill="1" applyBorder="1" applyAlignment="1" applyProtection="1">
      <alignment horizontal="right" vertical="center"/>
      <protection hidden="1"/>
    </xf>
    <xf numFmtId="165" fontId="10" fillId="14" borderId="7" xfId="0" applyNumberFormat="1" applyFont="1" applyFill="1" applyBorder="1" applyAlignment="1" applyProtection="1">
      <alignment horizontal="right" vertical="center"/>
      <protection hidden="1"/>
    </xf>
    <xf numFmtId="165" fontId="10" fillId="14" borderId="7" xfId="0" applyNumberFormat="1" applyFont="1" applyFill="1" applyBorder="1" applyAlignment="1" applyProtection="1">
      <alignment horizontal="center" vertical="center"/>
      <protection hidden="1"/>
    </xf>
    <xf numFmtId="165" fontId="10" fillId="14" borderId="8" xfId="0" applyNumberFormat="1" applyFont="1" applyFill="1" applyBorder="1" applyAlignment="1" applyProtection="1">
      <alignment horizontal="center" vertical="center"/>
      <protection hidden="1"/>
    </xf>
    <xf numFmtId="0" fontId="35" fillId="0" borderId="25" xfId="0" applyFont="1" applyFill="1" applyBorder="1" applyAlignment="1" applyProtection="1">
      <alignment horizontal="center" vertical="center" wrapText="1"/>
      <protection hidden="1"/>
    </xf>
    <xf numFmtId="0" fontId="53" fillId="0" borderId="26" xfId="0" applyFont="1" applyFill="1" applyBorder="1" applyAlignment="1" applyProtection="1">
      <alignment horizontal="center" vertical="center" wrapText="1"/>
      <protection hidden="1"/>
    </xf>
    <xf numFmtId="0" fontId="53" fillId="0" borderId="50" xfId="0" applyFont="1" applyFill="1" applyBorder="1" applyAlignment="1" applyProtection="1">
      <alignment horizontal="center" vertical="center" wrapText="1"/>
      <protection hidden="1"/>
    </xf>
    <xf numFmtId="0" fontId="10" fillId="2" borderId="32" xfId="0" applyFont="1" applyFill="1" applyBorder="1" applyAlignment="1" applyProtection="1">
      <alignment horizontal="center" vertical="center"/>
      <protection hidden="1"/>
    </xf>
    <xf numFmtId="0" fontId="10" fillId="2" borderId="45" xfId="0" applyFont="1" applyFill="1" applyBorder="1" applyAlignment="1" applyProtection="1">
      <alignment horizontal="center" vertic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39" fillId="0" borderId="50" xfId="0" applyFont="1" applyFill="1" applyBorder="1" applyAlignment="1" applyProtection="1">
      <alignment horizontal="center" vertical="center" wrapText="1"/>
      <protection hidden="1"/>
    </xf>
    <xf numFmtId="0" fontId="35" fillId="0" borderId="16" xfId="0" applyFont="1" applyFill="1" applyBorder="1" applyAlignment="1" applyProtection="1">
      <alignment horizontal="center" vertical="center" wrapText="1"/>
      <protection hidden="1"/>
    </xf>
    <xf numFmtId="0" fontId="53" fillId="0" borderId="17" xfId="0" applyFont="1" applyFill="1" applyBorder="1" applyAlignment="1" applyProtection="1">
      <alignment horizontal="center" vertical="center" wrapText="1"/>
      <protection hidden="1"/>
    </xf>
    <xf numFmtId="0" fontId="53" fillId="0" borderId="5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Fill="1" applyBorder="1" applyAlignment="1" applyProtection="1">
      <alignment horizontal="center" vertical="center" wrapText="1"/>
      <protection hidden="1"/>
    </xf>
    <xf numFmtId="0" fontId="39" fillId="0" borderId="12" xfId="0" applyFont="1" applyFill="1" applyBorder="1" applyAlignment="1" applyProtection="1">
      <alignment horizontal="center" vertical="center" wrapText="1"/>
      <protection hidden="1"/>
    </xf>
    <xf numFmtId="0" fontId="39" fillId="0" borderId="40" xfId="0" applyFont="1" applyFill="1" applyBorder="1" applyAlignment="1" applyProtection="1">
      <alignment horizontal="center" vertical="center" wrapText="1"/>
      <protection hidden="1"/>
    </xf>
    <xf numFmtId="0" fontId="39" fillId="0" borderId="46" xfId="0" applyFont="1" applyFill="1" applyBorder="1" applyAlignment="1" applyProtection="1">
      <alignment horizontal="center" vertical="center" wrapText="1"/>
      <protection hidden="1"/>
    </xf>
    <xf numFmtId="0" fontId="39" fillId="0" borderId="47" xfId="0" applyFont="1" applyFill="1" applyBorder="1" applyAlignment="1" applyProtection="1">
      <alignment horizontal="center" vertical="center" wrapText="1"/>
      <protection hidden="1"/>
    </xf>
    <xf numFmtId="0" fontId="38" fillId="0" borderId="12" xfId="0" applyFont="1" applyFill="1" applyBorder="1" applyAlignment="1" applyProtection="1">
      <alignment horizontal="center" vertical="center" wrapText="1"/>
      <protection hidden="1"/>
    </xf>
    <xf numFmtId="0" fontId="39" fillId="0" borderId="5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center" vertical="center" wrapText="1"/>
      <protection hidden="1"/>
    </xf>
    <xf numFmtId="0" fontId="53" fillId="0" borderId="20" xfId="0" applyFont="1" applyFill="1" applyBorder="1" applyAlignment="1" applyProtection="1">
      <alignment horizontal="center" vertical="center" wrapText="1"/>
      <protection hidden="1"/>
    </xf>
    <xf numFmtId="0" fontId="53" fillId="0" borderId="38" xfId="0" applyFont="1" applyFill="1" applyBorder="1" applyAlignment="1" applyProtection="1">
      <alignment horizontal="center" vertical="center" wrapText="1"/>
      <protection hidden="1"/>
    </xf>
    <xf numFmtId="0" fontId="35" fillId="0" borderId="18" xfId="0" applyFont="1" applyFill="1" applyBorder="1" applyAlignment="1" applyProtection="1">
      <alignment horizontal="center" vertical="center" wrapText="1"/>
      <protection hidden="1"/>
    </xf>
    <xf numFmtId="0" fontId="35" fillId="0" borderId="19" xfId="0" applyFont="1" applyFill="1" applyBorder="1" applyAlignment="1" applyProtection="1">
      <alignment horizontal="center" vertical="center" wrapText="1"/>
      <protection hidden="1"/>
    </xf>
    <xf numFmtId="0" fontId="55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19" xfId="0" applyFont="1" applyFill="1" applyBorder="1" applyAlignment="1" applyProtection="1">
      <alignment horizontal="center" vertical="center" wrapText="1"/>
      <protection hidden="1"/>
    </xf>
    <xf numFmtId="0" fontId="41" fillId="0" borderId="19" xfId="0" applyFont="1" applyFill="1" applyBorder="1" applyAlignment="1" applyProtection="1">
      <alignment horizontal="center" vertical="center" wrapText="1"/>
      <protection hidden="1"/>
    </xf>
    <xf numFmtId="0" fontId="39" fillId="0" borderId="20" xfId="0" applyFont="1" applyFill="1" applyBorder="1" applyAlignment="1" applyProtection="1">
      <alignment horizontal="center" vertical="center" wrapText="1"/>
      <protection hidden="1"/>
    </xf>
    <xf numFmtId="0" fontId="39" fillId="0" borderId="38" xfId="0" applyFont="1" applyFill="1" applyBorder="1" applyAlignment="1" applyProtection="1">
      <alignment horizontal="center" vertical="center" wrapText="1"/>
      <protection hidden="1"/>
    </xf>
    <xf numFmtId="168" fontId="4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 wrapText="1"/>
      <protection hidden="1"/>
    </xf>
    <xf numFmtId="168" fontId="4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53" xfId="0" applyFont="1" applyBorder="1" applyAlignment="1" applyProtection="1">
      <alignment horizontal="right" vertical="center"/>
      <protection hidden="1"/>
    </xf>
    <xf numFmtId="168" fontId="44" fillId="0" borderId="23" xfId="0" applyNumberFormat="1" applyFont="1" applyBorder="1" applyAlignment="1" applyProtection="1">
      <alignment horizontal="center" vertical="center"/>
      <protection hidden="1"/>
    </xf>
    <xf numFmtId="168" fontId="44" fillId="0" borderId="24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3" fillId="0" borderId="53" xfId="0" applyFont="1" applyBorder="1" applyAlignment="1" applyProtection="1">
      <alignment horizontal="right" vertical="center"/>
      <protection hidden="1"/>
    </xf>
    <xf numFmtId="0" fontId="0" fillId="0" borderId="8" xfId="0" applyBorder="1" applyProtection="1">
      <protection hidden="1"/>
    </xf>
    <xf numFmtId="0" fontId="0" fillId="16" borderId="0" xfId="0" applyFill="1" applyProtection="1">
      <protection hidden="1"/>
    </xf>
    <xf numFmtId="165" fontId="51" fillId="0" borderId="8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31" fillId="0" borderId="35" xfId="0" applyFont="1" applyBorder="1" applyAlignment="1" applyProtection="1">
      <alignment horizontal="center" vertical="center" wrapText="1"/>
      <protection hidden="1"/>
    </xf>
    <xf numFmtId="0" fontId="31" fillId="0" borderId="12" xfId="0" applyFont="1" applyBorder="1" applyAlignment="1" applyProtection="1">
      <alignment horizontal="center" vertical="center" wrapText="1"/>
      <protection hidden="1"/>
    </xf>
    <xf numFmtId="0" fontId="31" fillId="0" borderId="17" xfId="0" applyFont="1" applyBorder="1" applyAlignment="1" applyProtection="1">
      <alignment horizontal="center" vertical="center" wrapText="1"/>
      <protection hidden="1"/>
    </xf>
    <xf numFmtId="0" fontId="31" fillId="0" borderId="36" xfId="0" applyFont="1" applyBorder="1" applyAlignment="1" applyProtection="1">
      <alignment horizontal="center" vertical="center"/>
      <protection hidden="1"/>
    </xf>
    <xf numFmtId="0" fontId="31" fillId="0" borderId="19" xfId="0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168" fontId="29" fillId="2" borderId="16" xfId="0" applyNumberFormat="1" applyFont="1" applyFill="1" applyBorder="1" applyAlignment="1" applyProtection="1">
      <alignment horizontal="center" vertical="center"/>
      <protection locked="0"/>
    </xf>
    <xf numFmtId="168" fontId="29" fillId="2" borderId="18" xfId="0" applyNumberFormat="1" applyFont="1" applyFill="1" applyBorder="1" applyAlignment="1" applyProtection="1">
      <alignment horizontal="center" vertical="center"/>
      <protection locked="0"/>
    </xf>
    <xf numFmtId="168" fontId="29" fillId="2" borderId="12" xfId="0" applyNumberFormat="1" applyFont="1" applyFill="1" applyBorder="1" applyAlignment="1" applyProtection="1">
      <alignment horizontal="center" vertical="center"/>
      <protection locked="0"/>
    </xf>
    <xf numFmtId="168" fontId="29" fillId="2" borderId="19" xfId="0" applyNumberFormat="1" applyFont="1" applyFill="1" applyBorder="1" applyAlignment="1" applyProtection="1">
      <alignment horizontal="center" vertical="center"/>
      <protection locked="0"/>
    </xf>
    <xf numFmtId="168" fontId="48" fillId="2" borderId="17" xfId="0" applyNumberFormat="1" applyFont="1" applyFill="1" applyBorder="1" applyAlignment="1" applyProtection="1">
      <alignment horizontal="center" vertical="center"/>
      <protection locked="0"/>
    </xf>
    <xf numFmtId="168" fontId="48" fillId="2" borderId="20" xfId="0" applyNumberFormat="1" applyFont="1" applyFill="1" applyBorder="1" applyAlignment="1" applyProtection="1">
      <alignment horizontal="center" vertical="center"/>
      <protection locked="0"/>
    </xf>
    <xf numFmtId="0" fontId="27" fillId="16" borderId="29" xfId="0" applyFont="1" applyFill="1" applyBorder="1" applyAlignment="1" applyProtection="1">
      <alignment horizontal="center" vertical="center"/>
      <protection hidden="1"/>
    </xf>
    <xf numFmtId="0" fontId="27" fillId="16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8">
    <dxf>
      <font>
        <color theme="0"/>
      </font>
    </dxf>
    <dxf>
      <font>
        <color rgb="FF002060"/>
      </font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</dxf>
    <dxf>
      <font>
        <color rgb="FF00206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206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00206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5050"/>
      <color rgb="FFF77D7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3</xdr:row>
      <xdr:rowOff>1</xdr:rowOff>
    </xdr:from>
    <xdr:to>
      <xdr:col>1</xdr:col>
      <xdr:colOff>4231822</xdr:colOff>
      <xdr:row>8</xdr:row>
      <xdr:rowOff>27214</xdr:rowOff>
    </xdr:to>
    <xdr:pic>
      <xdr:nvPicPr>
        <xdr:cNvPr id="3" name="Picture 2" descr="444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36" y="1197430"/>
          <a:ext cx="4272643" cy="1945820"/>
        </a:xfrm>
        <a:prstGeom prst="rect">
          <a:avLst/>
        </a:prstGeom>
        <a:ln>
          <a:gradFill>
            <a:gsLst>
              <a:gs pos="0">
                <a:srgbClr val="000082"/>
              </a:gs>
              <a:gs pos="30000">
                <a:srgbClr val="66008F"/>
              </a:gs>
              <a:gs pos="64999">
                <a:srgbClr val="BA0066"/>
              </a:gs>
              <a:gs pos="89999">
                <a:srgbClr val="FF0000"/>
              </a:gs>
              <a:gs pos="100000">
                <a:srgbClr val="FF8200"/>
              </a:gs>
            </a:gsLst>
            <a:lin ang="5400000" scaled="0"/>
          </a:gradFill>
        </a:ln>
      </xdr:spPr>
    </xdr:pic>
    <xdr:clientData/>
  </xdr:twoCellAnchor>
  <xdr:twoCellAnchor editAs="oneCell">
    <xdr:from>
      <xdr:col>9</xdr:col>
      <xdr:colOff>68036</xdr:colOff>
      <xdr:row>6</xdr:row>
      <xdr:rowOff>54428</xdr:rowOff>
    </xdr:from>
    <xdr:to>
      <xdr:col>9</xdr:col>
      <xdr:colOff>2762250</xdr:colOff>
      <xdr:row>14</xdr:row>
      <xdr:rowOff>421822</xdr:rowOff>
    </xdr:to>
    <xdr:pic>
      <xdr:nvPicPr>
        <xdr:cNvPr id="4" name="Picture 3" descr="UMMED P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86215" y="2408464"/>
          <a:ext cx="2694214" cy="3850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tabSelected="1" zoomScale="70" zoomScaleNormal="70" workbookViewId="0">
      <selection sqref="A1:XFD1048576"/>
    </sheetView>
  </sheetViews>
  <sheetFormatPr defaultColWidth="0" defaultRowHeight="30.75" customHeight="1" zeroHeight="1"/>
  <cols>
    <col min="1" max="1" width="4.42578125" style="1" customWidth="1"/>
    <col min="2" max="2" width="65.28515625" style="1" customWidth="1"/>
    <col min="3" max="3" width="10.28515625" style="1" customWidth="1"/>
    <col min="4" max="4" width="39.7109375" style="1" customWidth="1"/>
    <col min="5" max="5" width="5.85546875" style="1" customWidth="1"/>
    <col min="6" max="8" width="31.140625" style="1" customWidth="1"/>
    <col min="9" max="9" width="2.85546875" style="1" customWidth="1"/>
    <col min="10" max="10" width="42.5703125" style="1" customWidth="1"/>
    <col min="11" max="11" width="4.42578125" style="1" customWidth="1"/>
    <col min="12" max="16384" width="9.140625" style="1" hidden="1"/>
  </cols>
  <sheetData>
    <row r="1" spans="1:11" ht="20.25" customHeight="1" thickBo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3" customFormat="1" ht="57" customHeight="1" thickBot="1">
      <c r="A2" s="94"/>
      <c r="B2" s="121" t="s">
        <v>3</v>
      </c>
      <c r="C2" s="122"/>
      <c r="D2" s="122"/>
      <c r="E2" s="122"/>
      <c r="F2" s="122"/>
      <c r="G2" s="122"/>
      <c r="H2" s="123"/>
      <c r="I2" s="92"/>
      <c r="J2" s="103" t="s">
        <v>23</v>
      </c>
      <c r="K2" s="92"/>
    </row>
    <row r="3" spans="1:11" s="3" customFormat="1" ht="17.25" customHeight="1" thickBot="1">
      <c r="A3" s="94"/>
      <c r="B3" s="111"/>
      <c r="C3" s="111"/>
      <c r="D3" s="111"/>
      <c r="E3" s="111"/>
      <c r="F3" s="111"/>
      <c r="G3" s="111"/>
      <c r="H3" s="111"/>
      <c r="I3" s="92"/>
      <c r="J3" s="104"/>
      <c r="K3" s="92"/>
    </row>
    <row r="4" spans="1:11" s="3" customFormat="1" ht="45" customHeight="1" thickBot="1">
      <c r="A4" s="94"/>
      <c r="B4" s="94"/>
      <c r="C4" s="106" t="s">
        <v>4</v>
      </c>
      <c r="D4" s="107"/>
      <c r="E4" s="107"/>
      <c r="F4" s="107"/>
      <c r="G4" s="107"/>
      <c r="H4" s="108"/>
      <c r="I4" s="92"/>
      <c r="J4" s="4" t="s">
        <v>1</v>
      </c>
      <c r="K4" s="92"/>
    </row>
    <row r="5" spans="1:11" s="3" customFormat="1" ht="17.25" hidden="1" customHeight="1">
      <c r="A5" s="94"/>
      <c r="B5" s="94"/>
      <c r="C5" s="105"/>
      <c r="D5" s="105"/>
      <c r="E5" s="105"/>
      <c r="F5" s="105"/>
      <c r="G5" s="105"/>
      <c r="H5" s="105"/>
      <c r="I5" s="92"/>
      <c r="J5" s="5"/>
      <c r="K5" s="92"/>
    </row>
    <row r="6" spans="1:11" s="3" customFormat="1" ht="46.5" customHeight="1" thickBot="1">
      <c r="A6" s="94"/>
      <c r="B6" s="94"/>
      <c r="C6" s="6" t="s">
        <v>0</v>
      </c>
      <c r="D6" s="7" t="s">
        <v>5</v>
      </c>
      <c r="E6" s="7"/>
      <c r="F6" s="8" t="s">
        <v>6</v>
      </c>
      <c r="G6" s="8" t="s">
        <v>7</v>
      </c>
      <c r="H6" s="9" t="s">
        <v>8</v>
      </c>
      <c r="I6" s="92"/>
      <c r="J6" s="10" t="s">
        <v>2</v>
      </c>
      <c r="K6" s="92"/>
    </row>
    <row r="7" spans="1:11" s="3" customFormat="1" ht="31.5" customHeight="1">
      <c r="A7" s="94"/>
      <c r="B7" s="94"/>
      <c r="C7" s="11">
        <v>1</v>
      </c>
      <c r="D7" s="12" t="s">
        <v>9</v>
      </c>
      <c r="E7" s="12"/>
      <c r="F7" s="13" t="s">
        <v>11</v>
      </c>
      <c r="G7" s="13" t="s">
        <v>13</v>
      </c>
      <c r="H7" s="14" t="s">
        <v>15</v>
      </c>
      <c r="I7" s="92"/>
      <c r="J7" s="109"/>
      <c r="K7" s="92"/>
    </row>
    <row r="8" spans="1:11" s="2" customFormat="1" ht="29.25" customHeight="1" thickBot="1">
      <c r="A8" s="94"/>
      <c r="B8" s="94"/>
      <c r="C8" s="15">
        <v>2</v>
      </c>
      <c r="D8" s="16" t="s">
        <v>10</v>
      </c>
      <c r="E8" s="16"/>
      <c r="F8" s="17" t="s">
        <v>12</v>
      </c>
      <c r="G8" s="17" t="s">
        <v>14</v>
      </c>
      <c r="H8" s="18" t="s">
        <v>16</v>
      </c>
      <c r="I8" s="92"/>
      <c r="J8" s="110"/>
      <c r="K8" s="92"/>
    </row>
    <row r="9" spans="1:11" s="3" customFormat="1" ht="17.25" customHeight="1" thickBot="1">
      <c r="A9" s="94"/>
      <c r="B9" s="94"/>
      <c r="C9" s="94"/>
      <c r="D9" s="94"/>
      <c r="E9" s="94"/>
      <c r="F9" s="94"/>
      <c r="G9" s="94"/>
      <c r="H9" s="94"/>
      <c r="I9" s="92"/>
      <c r="J9" s="110"/>
      <c r="K9" s="92"/>
    </row>
    <row r="10" spans="1:11" ht="30.75" customHeight="1" thickBot="1">
      <c r="A10" s="94"/>
      <c r="B10" s="115" t="s">
        <v>20</v>
      </c>
      <c r="C10" s="116"/>
      <c r="D10" s="117"/>
      <c r="E10" s="19"/>
      <c r="F10" s="124" t="s">
        <v>21</v>
      </c>
      <c r="G10" s="125"/>
      <c r="H10" s="126"/>
      <c r="I10" s="92"/>
      <c r="J10" s="110"/>
      <c r="K10" s="92"/>
    </row>
    <row r="11" spans="1:11" ht="39.75" customHeight="1">
      <c r="A11" s="94"/>
      <c r="B11" s="112" t="s">
        <v>17</v>
      </c>
      <c r="C11" s="113"/>
      <c r="D11" s="114"/>
      <c r="E11" s="19"/>
      <c r="F11" s="127" t="s">
        <v>43</v>
      </c>
      <c r="G11" s="128"/>
      <c r="H11" s="129"/>
      <c r="I11" s="92"/>
      <c r="J11" s="110"/>
      <c r="K11" s="92"/>
    </row>
    <row r="12" spans="1:11" ht="45" customHeight="1">
      <c r="A12" s="94"/>
      <c r="B12" s="112"/>
      <c r="C12" s="113"/>
      <c r="D12" s="114"/>
      <c r="E12" s="19"/>
      <c r="F12" s="130" t="s">
        <v>82</v>
      </c>
      <c r="G12" s="131"/>
      <c r="H12" s="132"/>
      <c r="I12" s="92"/>
      <c r="J12" s="110"/>
      <c r="K12" s="92"/>
    </row>
    <row r="13" spans="1:11" ht="39.75" customHeight="1">
      <c r="A13" s="94"/>
      <c r="B13" s="112"/>
      <c r="C13" s="113"/>
      <c r="D13" s="114"/>
      <c r="E13" s="19"/>
      <c r="F13" s="133" t="s">
        <v>22</v>
      </c>
      <c r="G13" s="134"/>
      <c r="H13" s="135"/>
      <c r="I13" s="92"/>
      <c r="J13" s="110"/>
      <c r="K13" s="92"/>
    </row>
    <row r="14" spans="1:11" ht="42" customHeight="1">
      <c r="A14" s="94"/>
      <c r="B14" s="118" t="s">
        <v>18</v>
      </c>
      <c r="C14" s="119"/>
      <c r="D14" s="119"/>
      <c r="E14" s="119"/>
      <c r="F14" s="119"/>
      <c r="G14" s="119"/>
      <c r="H14" s="120"/>
      <c r="I14" s="92"/>
      <c r="J14" s="110"/>
      <c r="K14" s="92"/>
    </row>
    <row r="15" spans="1:11" ht="44.25" customHeight="1">
      <c r="A15" s="94"/>
      <c r="B15" s="136" t="s">
        <v>19</v>
      </c>
      <c r="C15" s="137"/>
      <c r="D15" s="137"/>
      <c r="E15" s="137"/>
      <c r="F15" s="137"/>
      <c r="G15" s="137"/>
      <c r="H15" s="138"/>
      <c r="I15" s="92"/>
      <c r="J15" s="110"/>
      <c r="K15" s="92"/>
    </row>
    <row r="16" spans="1:11" ht="24.7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2"/>
    </row>
    <row r="17" ht="30.75" hidden="1" customHeight="1"/>
  </sheetData>
  <sheetProtection password="E8FA" sheet="1" objects="1" scenarios="1" formatCells="0" formatColumns="0" formatRows="0" selectLockedCells="1"/>
  <mergeCells count="21">
    <mergeCell ref="F11:H11"/>
    <mergeCell ref="F12:H12"/>
    <mergeCell ref="F13:H13"/>
    <mergeCell ref="B9:H9"/>
    <mergeCell ref="B15:H15"/>
    <mergeCell ref="J2:J3"/>
    <mergeCell ref="A1:K1"/>
    <mergeCell ref="C5:H5"/>
    <mergeCell ref="A2:A16"/>
    <mergeCell ref="K2:K16"/>
    <mergeCell ref="B16:J16"/>
    <mergeCell ref="C4:H4"/>
    <mergeCell ref="I2:I15"/>
    <mergeCell ref="J7:J15"/>
    <mergeCell ref="B3:H3"/>
    <mergeCell ref="B11:D13"/>
    <mergeCell ref="B10:D10"/>
    <mergeCell ref="B14:H14"/>
    <mergeCell ref="B2:H2"/>
    <mergeCell ref="B4:B8"/>
    <mergeCell ref="F10:H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2"/>
  <sheetViews>
    <sheetView showGridLines="0" showRowColHeaders="0" topLeftCell="A3" workbookViewId="0">
      <selection activeCell="L3" sqref="L3:AF3"/>
    </sheetView>
  </sheetViews>
  <sheetFormatPr defaultColWidth="0" defaultRowHeight="15" zeroHeight="1"/>
  <cols>
    <col min="1" max="1" width="2.140625" style="1" customWidth="1"/>
    <col min="2" max="3" width="10.7109375" style="1" customWidth="1"/>
    <col min="4" max="4" width="9.7109375" style="1" customWidth="1"/>
    <col min="5" max="5" width="2.140625" style="1" customWidth="1"/>
    <col min="6" max="6" width="7.7109375" style="1" hidden="1" customWidth="1"/>
    <col min="7" max="7" width="5.7109375" style="1" hidden="1" customWidth="1"/>
    <col min="8" max="8" width="4.85546875" style="1" hidden="1" customWidth="1"/>
    <col min="9" max="9" width="4.28515625" style="1" customWidth="1"/>
    <col min="10" max="10" width="11.85546875" style="1" bestFit="1" customWidth="1"/>
    <col min="11" max="11" width="10.28515625" style="1" customWidth="1"/>
    <col min="12" max="13" width="4.85546875" style="1" customWidth="1"/>
    <col min="14" max="17" width="9" style="1" customWidth="1"/>
    <col min="18" max="18" width="4.28515625" style="1" customWidth="1"/>
    <col min="19" max="19" width="12.5703125" style="1" customWidth="1"/>
    <col min="20" max="20" width="6.28515625" style="1" hidden="1" customWidth="1"/>
    <col min="21" max="21" width="6" style="1" hidden="1" customWidth="1"/>
    <col min="22" max="22" width="4.140625" style="1" hidden="1" customWidth="1"/>
    <col min="23" max="28" width="4.85546875" style="1" hidden="1" customWidth="1"/>
    <col min="29" max="29" width="5.7109375" style="1" hidden="1" customWidth="1"/>
    <col min="30" max="30" width="5.140625" style="1" hidden="1" customWidth="1"/>
    <col min="31" max="38" width="4.85546875" style="1" customWidth="1"/>
    <col min="39" max="39" width="3" style="1" customWidth="1"/>
    <col min="40" max="40" width="7.28515625" style="1" hidden="1"/>
    <col min="41" max="43" width="7.140625" style="1" hidden="1"/>
    <col min="44" max="44" width="13.7109375" style="1" hidden="1"/>
    <col min="45" max="45" width="8.5703125" style="1" hidden="1"/>
    <col min="46" max="48" width="8.42578125" style="1" hidden="1"/>
    <col min="49" max="16384" width="7.140625" style="1" hidden="1"/>
  </cols>
  <sheetData>
    <row r="1" spans="1:48" ht="6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48" ht="22.5" customHeight="1" thickBot="1">
      <c r="A2" s="93"/>
      <c r="B2" s="172" t="s">
        <v>64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94"/>
    </row>
    <row r="3" spans="1:48" s="22" customFormat="1" ht="27.75" customHeight="1" thickBot="1">
      <c r="A3" s="93"/>
      <c r="B3" s="174" t="s">
        <v>66</v>
      </c>
      <c r="C3" s="175"/>
      <c r="D3" s="175"/>
      <c r="E3" s="89"/>
      <c r="F3" s="89"/>
      <c r="G3" s="89"/>
      <c r="H3" s="20"/>
      <c r="I3" s="95" t="s">
        <v>24</v>
      </c>
      <c r="J3" s="96"/>
      <c r="K3" s="9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5"/>
      <c r="AG3" s="95" t="s">
        <v>26</v>
      </c>
      <c r="AH3" s="96"/>
      <c r="AI3" s="97">
        <v>44866</v>
      </c>
      <c r="AJ3" s="97"/>
      <c r="AK3" s="97"/>
      <c r="AL3" s="98"/>
      <c r="AM3" s="94"/>
      <c r="AN3" s="21"/>
    </row>
    <row r="4" spans="1:48" s="24" customFormat="1" ht="28.5" customHeight="1" thickBot="1">
      <c r="A4" s="93"/>
      <c r="B4" s="176"/>
      <c r="C4" s="177"/>
      <c r="D4" s="177"/>
      <c r="E4" s="89"/>
      <c r="F4" s="89"/>
      <c r="G4" s="89"/>
      <c r="H4" s="23"/>
      <c r="I4" s="162" t="s">
        <v>42</v>
      </c>
      <c r="J4" s="163"/>
      <c r="K4" s="163"/>
      <c r="L4" s="163"/>
      <c r="M4" s="163"/>
      <c r="N4" s="163"/>
      <c r="O4" s="163"/>
      <c r="P4" s="163"/>
      <c r="Q4" s="163"/>
      <c r="R4" s="166" t="s">
        <v>68</v>
      </c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8"/>
      <c r="AM4" s="94"/>
      <c r="AN4" s="21">
        <v>44866</v>
      </c>
      <c r="AR4" s="25">
        <f>EOMONTH($AI$3,-1)+1</f>
        <v>44866</v>
      </c>
    </row>
    <row r="5" spans="1:48" s="24" customFormat="1" ht="30" customHeight="1" thickBot="1">
      <c r="A5" s="93"/>
      <c r="B5" s="99" t="s">
        <v>47</v>
      </c>
      <c r="C5" s="100"/>
      <c r="D5" s="101"/>
      <c r="E5" s="89"/>
      <c r="F5" s="89"/>
      <c r="G5" s="89"/>
      <c r="H5" s="23"/>
      <c r="I5" s="151" t="s">
        <v>0</v>
      </c>
      <c r="J5" s="154" t="s">
        <v>28</v>
      </c>
      <c r="K5" s="178" t="s">
        <v>67</v>
      </c>
      <c r="L5" s="148" t="s">
        <v>39</v>
      </c>
      <c r="M5" s="190" t="s">
        <v>40</v>
      </c>
      <c r="N5" s="181" t="s">
        <v>27</v>
      </c>
      <c r="O5" s="182"/>
      <c r="P5" s="182"/>
      <c r="Q5" s="183"/>
      <c r="R5" s="151" t="s">
        <v>0</v>
      </c>
      <c r="S5" s="154" t="s">
        <v>28</v>
      </c>
      <c r="T5" s="90"/>
      <c r="U5" s="148" t="s">
        <v>39</v>
      </c>
      <c r="V5" s="169" t="s">
        <v>40</v>
      </c>
      <c r="W5" s="155" t="s">
        <v>29</v>
      </c>
      <c r="X5" s="154"/>
      <c r="Y5" s="154"/>
      <c r="Z5" s="154"/>
      <c r="AA5" s="154"/>
      <c r="AB5" s="154"/>
      <c r="AC5" s="154"/>
      <c r="AD5" s="156"/>
      <c r="AE5" s="157" t="s">
        <v>59</v>
      </c>
      <c r="AF5" s="158"/>
      <c r="AG5" s="158"/>
      <c r="AH5" s="158"/>
      <c r="AI5" s="158"/>
      <c r="AJ5" s="158"/>
      <c r="AK5" s="158"/>
      <c r="AL5" s="159"/>
      <c r="AM5" s="94"/>
      <c r="AN5" s="21">
        <v>44896</v>
      </c>
      <c r="AR5" s="25">
        <f>EOMONTH($AI$3,0)</f>
        <v>44895</v>
      </c>
    </row>
    <row r="6" spans="1:48" s="26" customFormat="1" ht="35.25" customHeight="1">
      <c r="A6" s="93"/>
      <c r="B6" s="64" t="s">
        <v>45</v>
      </c>
      <c r="C6" s="65" t="s">
        <v>46</v>
      </c>
      <c r="D6" s="63" t="s">
        <v>41</v>
      </c>
      <c r="E6" s="89"/>
      <c r="F6" s="89"/>
      <c r="G6" s="89"/>
      <c r="H6" s="23"/>
      <c r="I6" s="152"/>
      <c r="J6" s="146"/>
      <c r="K6" s="179"/>
      <c r="L6" s="149"/>
      <c r="M6" s="191"/>
      <c r="N6" s="184" t="s">
        <v>47</v>
      </c>
      <c r="O6" s="185"/>
      <c r="P6" s="184" t="s">
        <v>65</v>
      </c>
      <c r="Q6" s="185"/>
      <c r="R6" s="152"/>
      <c r="S6" s="146"/>
      <c r="T6" s="146" t="s">
        <v>38</v>
      </c>
      <c r="U6" s="149"/>
      <c r="V6" s="170"/>
      <c r="W6" s="160" t="s">
        <v>30</v>
      </c>
      <c r="X6" s="142" t="s">
        <v>31</v>
      </c>
      <c r="Y6" s="140" t="s">
        <v>32</v>
      </c>
      <c r="Z6" s="142" t="s">
        <v>33</v>
      </c>
      <c r="AA6" s="140" t="s">
        <v>34</v>
      </c>
      <c r="AB6" s="142" t="s">
        <v>35</v>
      </c>
      <c r="AC6" s="140" t="s">
        <v>36</v>
      </c>
      <c r="AD6" s="144" t="s">
        <v>37</v>
      </c>
      <c r="AE6" s="186" t="s">
        <v>30</v>
      </c>
      <c r="AF6" s="142" t="s">
        <v>31</v>
      </c>
      <c r="AG6" s="140" t="s">
        <v>32</v>
      </c>
      <c r="AH6" s="142" t="s">
        <v>33</v>
      </c>
      <c r="AI6" s="140" t="s">
        <v>34</v>
      </c>
      <c r="AJ6" s="142" t="s">
        <v>35</v>
      </c>
      <c r="AK6" s="140" t="s">
        <v>36</v>
      </c>
      <c r="AL6" s="144" t="s">
        <v>37</v>
      </c>
      <c r="AM6" s="94"/>
      <c r="AN6" s="21">
        <v>44927</v>
      </c>
    </row>
    <row r="7" spans="1:48" s="91" customFormat="1" ht="33.75" customHeight="1" thickBot="1">
      <c r="A7" s="93"/>
      <c r="B7" s="313">
        <v>5</v>
      </c>
      <c r="C7" s="315">
        <v>55</v>
      </c>
      <c r="D7" s="317">
        <f>B7+C7</f>
        <v>60</v>
      </c>
      <c r="E7" s="89"/>
      <c r="F7" s="89"/>
      <c r="G7" s="89"/>
      <c r="H7" s="23"/>
      <c r="I7" s="153"/>
      <c r="J7" s="147"/>
      <c r="K7" s="180"/>
      <c r="L7" s="150"/>
      <c r="M7" s="192"/>
      <c r="N7" s="188" t="s">
        <v>45</v>
      </c>
      <c r="O7" s="189" t="s">
        <v>46</v>
      </c>
      <c r="P7" s="188" t="s">
        <v>45</v>
      </c>
      <c r="Q7" s="189" t="s">
        <v>46</v>
      </c>
      <c r="R7" s="153"/>
      <c r="S7" s="147"/>
      <c r="T7" s="147"/>
      <c r="U7" s="150"/>
      <c r="V7" s="171"/>
      <c r="W7" s="161"/>
      <c r="X7" s="143"/>
      <c r="Y7" s="141"/>
      <c r="Z7" s="143"/>
      <c r="AA7" s="141"/>
      <c r="AB7" s="143"/>
      <c r="AC7" s="141"/>
      <c r="AD7" s="145"/>
      <c r="AE7" s="187"/>
      <c r="AF7" s="143"/>
      <c r="AG7" s="141"/>
      <c r="AH7" s="143"/>
      <c r="AI7" s="141"/>
      <c r="AJ7" s="143"/>
      <c r="AK7" s="141"/>
      <c r="AL7" s="145"/>
      <c r="AM7" s="94"/>
      <c r="AN7" s="21">
        <v>44958</v>
      </c>
      <c r="AS7" s="139" t="s">
        <v>60</v>
      </c>
      <c r="AT7" s="139"/>
      <c r="AU7" s="139" t="s">
        <v>61</v>
      </c>
      <c r="AV7" s="139"/>
    </row>
    <row r="8" spans="1:48" s="91" customFormat="1" ht="25.5" customHeight="1" thickBot="1">
      <c r="A8" s="93"/>
      <c r="B8" s="314"/>
      <c r="C8" s="316"/>
      <c r="D8" s="318"/>
      <c r="E8" s="89"/>
      <c r="F8" s="27" t="str">
        <f>L8</f>
        <v>No</v>
      </c>
      <c r="G8" s="27" t="str">
        <f>M8</f>
        <v>Yes</v>
      </c>
      <c r="H8" s="28" t="str">
        <f>K8</f>
        <v>Tuesday</v>
      </c>
      <c r="I8" s="29">
        <v>1</v>
      </c>
      <c r="J8" s="30">
        <f>AR4</f>
        <v>44866</v>
      </c>
      <c r="K8" s="66" t="str">
        <f>IF(J8=0,0,TEXT(J8,"dddd"))</f>
        <v>Tuesday</v>
      </c>
      <c r="L8" s="45" t="str">
        <f>IF(K8="Sunday","Yes","No")</f>
        <v>No</v>
      </c>
      <c r="M8" s="68" t="str">
        <f>IF(K8="Tuesday","Yes",IF(K8="Friday","Yes","No"))</f>
        <v>Yes</v>
      </c>
      <c r="N8" s="71"/>
      <c r="O8" s="72"/>
      <c r="P8" s="81"/>
      <c r="Q8" s="72"/>
      <c r="R8" s="31">
        <v>1</v>
      </c>
      <c r="S8" s="32">
        <f>AR4</f>
        <v>44866</v>
      </c>
      <c r="T8" s="33" t="str">
        <f>IF(S8=0,0,TEXT(S8,"dddd"))</f>
        <v>Tuesday</v>
      </c>
      <c r="U8" s="32" t="str">
        <f>IF(T8="Sunday","Yes","No")</f>
        <v>No</v>
      </c>
      <c r="V8" s="34" t="str">
        <f>IF(T8="Tuesday","Yes",IF(T8="Friday","Yes","No"))</f>
        <v>Yes</v>
      </c>
      <c r="W8" s="301"/>
      <c r="X8" s="302"/>
      <c r="Y8" s="302"/>
      <c r="Z8" s="302"/>
      <c r="AA8" s="302"/>
      <c r="AB8" s="302"/>
      <c r="AC8" s="302"/>
      <c r="AD8" s="303"/>
      <c r="AE8" s="48">
        <v>10</v>
      </c>
      <c r="AF8" s="49">
        <v>15</v>
      </c>
      <c r="AG8" s="49">
        <v>10</v>
      </c>
      <c r="AH8" s="49">
        <v>5</v>
      </c>
      <c r="AI8" s="49">
        <v>10</v>
      </c>
      <c r="AJ8" s="49">
        <v>20</v>
      </c>
      <c r="AK8" s="49">
        <v>20</v>
      </c>
      <c r="AL8" s="50">
        <v>10</v>
      </c>
      <c r="AM8" s="94"/>
      <c r="AN8" s="21">
        <v>44986</v>
      </c>
      <c r="AQ8" s="91">
        <f>AE8+AF8+AG8+AH8+AI8</f>
        <v>50</v>
      </c>
      <c r="AR8" s="91">
        <f>AJ8+AK8+AL8</f>
        <v>50</v>
      </c>
      <c r="AS8" s="35">
        <f>(AQ8*15)/1000</f>
        <v>0.75</v>
      </c>
      <c r="AT8" s="35">
        <f>(AR8*20)/1000</f>
        <v>1</v>
      </c>
      <c r="AU8" s="35">
        <f>(AQ8*8.4)/1000</f>
        <v>0.42</v>
      </c>
      <c r="AV8" s="35">
        <f>(AR8*10.2)/1000</f>
        <v>0.5099999999999999</v>
      </c>
    </row>
    <row r="9" spans="1:48" s="91" customFormat="1" ht="25.5" customHeight="1" thickBot="1">
      <c r="A9" s="93"/>
      <c r="B9" s="102"/>
      <c r="C9" s="102"/>
      <c r="D9" s="102"/>
      <c r="E9" s="89"/>
      <c r="F9" s="27" t="str">
        <f t="shared" ref="F9:G38" si="0">L9</f>
        <v>No</v>
      </c>
      <c r="G9" s="27" t="str">
        <f t="shared" si="0"/>
        <v>No</v>
      </c>
      <c r="H9" s="28" t="str">
        <f t="shared" ref="H9:H38" si="1">K9</f>
        <v>Wednesday</v>
      </c>
      <c r="I9" s="36">
        <f>IF(J9&gt;0,I8+1,0)</f>
        <v>2</v>
      </c>
      <c r="J9" s="37">
        <f t="shared" ref="J9:J38" si="2">IF(J8=0,0,IF($AR$5&gt;J8,J8+1,0))</f>
        <v>44867</v>
      </c>
      <c r="K9" s="67" t="str">
        <f t="shared" ref="K9:K38" si="3">IF(J9=0,0,TEXT(J9,"dddd"))</f>
        <v>Wednesday</v>
      </c>
      <c r="L9" s="46" t="str">
        <f t="shared" ref="L9:L38" si="4">IF(K9="Sunday","Yes","No")</f>
        <v>No</v>
      </c>
      <c r="M9" s="69" t="str">
        <f t="shared" ref="M9:M38" si="5">IF(K9="Tuesday","Yes",IF(K9="Friday","Yes","No"))</f>
        <v>No</v>
      </c>
      <c r="N9" s="73"/>
      <c r="O9" s="74"/>
      <c r="P9" s="82"/>
      <c r="Q9" s="74"/>
      <c r="R9" s="36">
        <f>IF(S9&gt;0,R8+1,0)</f>
        <v>2</v>
      </c>
      <c r="S9" s="37">
        <f t="shared" ref="S9:S38" si="6">IF(S8=0,0,IF($AR$5&gt;S8,S8+1,0))</f>
        <v>44867</v>
      </c>
      <c r="T9" s="37" t="str">
        <f t="shared" ref="T9:T38" si="7">IF(S9=0,0,TEXT(S9,"dddd"))</f>
        <v>Wednesday</v>
      </c>
      <c r="U9" s="37" t="str">
        <f t="shared" ref="U9:U38" si="8">IF(T9="Sunday","Yes","No")</f>
        <v>No</v>
      </c>
      <c r="V9" s="38" t="str">
        <f t="shared" ref="V9:V38" si="9">IF(T9="Tuesday","Yes",IF(T9="Friday","Yes","No"))</f>
        <v>No</v>
      </c>
      <c r="W9" s="304">
        <f>IF($S9=0,0,W8)</f>
        <v>0</v>
      </c>
      <c r="X9" s="305">
        <f t="shared" ref="X9:AD9" si="10">IF($S9=0,0,X8)</f>
        <v>0</v>
      </c>
      <c r="Y9" s="305">
        <f t="shared" si="10"/>
        <v>0</v>
      </c>
      <c r="Z9" s="305">
        <f t="shared" si="10"/>
        <v>0</v>
      </c>
      <c r="AA9" s="305">
        <f t="shared" si="10"/>
        <v>0</v>
      </c>
      <c r="AB9" s="305">
        <f t="shared" si="10"/>
        <v>0</v>
      </c>
      <c r="AC9" s="305">
        <f t="shared" si="10"/>
        <v>0</v>
      </c>
      <c r="AD9" s="306">
        <f t="shared" si="10"/>
        <v>0</v>
      </c>
      <c r="AE9" s="51"/>
      <c r="AF9" s="52"/>
      <c r="AG9" s="52"/>
      <c r="AH9" s="52"/>
      <c r="AI9" s="52"/>
      <c r="AJ9" s="52"/>
      <c r="AK9" s="52"/>
      <c r="AL9" s="53"/>
      <c r="AM9" s="94"/>
      <c r="AN9" s="21">
        <v>45017</v>
      </c>
      <c r="AQ9" s="91">
        <f t="shared" ref="AQ9:AQ38" si="11">AE9+AF9+AG9+AH9+AI9</f>
        <v>0</v>
      </c>
      <c r="AR9" s="91">
        <f t="shared" ref="AR9:AR38" si="12">AJ9+AK9+AL9</f>
        <v>0</v>
      </c>
      <c r="AS9" s="35">
        <f t="shared" ref="AS9:AS38" si="13">(AQ9*15)/1000</f>
        <v>0</v>
      </c>
      <c r="AT9" s="35">
        <f t="shared" ref="AT9:AT38" si="14">(AR9*20)/1000</f>
        <v>0</v>
      </c>
      <c r="AU9" s="35">
        <f t="shared" ref="AU9:AU38" si="15">(AQ9*8.4)/1000</f>
        <v>0</v>
      </c>
      <c r="AV9" s="35">
        <f t="shared" ref="AV9:AV38" si="16">(AR9*10.2)/1000</f>
        <v>0</v>
      </c>
    </row>
    <row r="10" spans="1:48" s="91" customFormat="1" ht="25.5" customHeight="1">
      <c r="A10" s="93"/>
      <c r="B10" s="99" t="s">
        <v>65</v>
      </c>
      <c r="C10" s="100"/>
      <c r="D10" s="101"/>
      <c r="E10" s="89"/>
      <c r="F10" s="27" t="str">
        <f t="shared" si="0"/>
        <v>No</v>
      </c>
      <c r="G10" s="27" t="str">
        <f t="shared" si="0"/>
        <v>No</v>
      </c>
      <c r="H10" s="28" t="str">
        <f t="shared" si="1"/>
        <v>Thursday</v>
      </c>
      <c r="I10" s="36">
        <f t="shared" ref="I10:I38" si="17">IF(J10&gt;0,I9+1,0)</f>
        <v>3</v>
      </c>
      <c r="J10" s="37">
        <f t="shared" si="2"/>
        <v>44868</v>
      </c>
      <c r="K10" s="67" t="str">
        <f t="shared" si="3"/>
        <v>Thursday</v>
      </c>
      <c r="L10" s="46" t="str">
        <f t="shared" si="4"/>
        <v>No</v>
      </c>
      <c r="M10" s="69" t="str">
        <f t="shared" si="5"/>
        <v>No</v>
      </c>
      <c r="N10" s="73"/>
      <c r="O10" s="74"/>
      <c r="P10" s="82"/>
      <c r="Q10" s="74"/>
      <c r="R10" s="36">
        <f t="shared" ref="R10:R38" si="18">IF(S10&gt;0,R9+1,0)</f>
        <v>3</v>
      </c>
      <c r="S10" s="37">
        <f t="shared" si="6"/>
        <v>44868</v>
      </c>
      <c r="T10" s="37" t="str">
        <f t="shared" si="7"/>
        <v>Thursday</v>
      </c>
      <c r="U10" s="37" t="str">
        <f t="shared" si="8"/>
        <v>No</v>
      </c>
      <c r="V10" s="38" t="str">
        <f t="shared" si="9"/>
        <v>No</v>
      </c>
      <c r="W10" s="304">
        <f t="shared" ref="W10:W38" si="19">IF($S10=0,0,W9)</f>
        <v>0</v>
      </c>
      <c r="X10" s="305">
        <f t="shared" ref="X10:X38" si="20">IF($S10=0,0,X9)</f>
        <v>0</v>
      </c>
      <c r="Y10" s="305">
        <f t="shared" ref="Y10:Y38" si="21">IF($S10=0,0,Y9)</f>
        <v>0</v>
      </c>
      <c r="Z10" s="305">
        <f t="shared" ref="Z10:Z38" si="22">IF($S10=0,0,Z9)</f>
        <v>0</v>
      </c>
      <c r="AA10" s="305">
        <f t="shared" ref="AA10:AA38" si="23">IF($S10=0,0,AA9)</f>
        <v>0</v>
      </c>
      <c r="AB10" s="305">
        <f t="shared" ref="AB10:AB38" si="24">IF($S10=0,0,AB9)</f>
        <v>0</v>
      </c>
      <c r="AC10" s="305">
        <f t="shared" ref="AC10:AC38" si="25">IF($S10=0,0,AC9)</f>
        <v>0</v>
      </c>
      <c r="AD10" s="306">
        <f t="shared" ref="AD10:AD38" si="26">IF($S10=0,0,AD9)</f>
        <v>0</v>
      </c>
      <c r="AE10" s="51"/>
      <c r="AF10" s="52"/>
      <c r="AG10" s="52"/>
      <c r="AH10" s="52"/>
      <c r="AI10" s="52"/>
      <c r="AJ10" s="52"/>
      <c r="AK10" s="52"/>
      <c r="AL10" s="53"/>
      <c r="AM10" s="94"/>
      <c r="AN10" s="21">
        <v>45047</v>
      </c>
      <c r="AQ10" s="91">
        <f t="shared" si="11"/>
        <v>0</v>
      </c>
      <c r="AR10" s="91">
        <f t="shared" si="12"/>
        <v>0</v>
      </c>
      <c r="AS10" s="35">
        <f t="shared" si="13"/>
        <v>0</v>
      </c>
      <c r="AT10" s="35">
        <f t="shared" si="14"/>
        <v>0</v>
      </c>
      <c r="AU10" s="35">
        <f t="shared" si="15"/>
        <v>0</v>
      </c>
      <c r="AV10" s="35">
        <f t="shared" si="16"/>
        <v>0</v>
      </c>
    </row>
    <row r="11" spans="1:48" s="24" customFormat="1" ht="25.5" hidden="1" customHeight="1">
      <c r="A11" s="93"/>
      <c r="B11" s="64" t="s">
        <v>45</v>
      </c>
      <c r="C11" s="65" t="s">
        <v>46</v>
      </c>
      <c r="D11" s="63" t="s">
        <v>41</v>
      </c>
      <c r="E11" s="89"/>
      <c r="F11" s="27" t="str">
        <f t="shared" si="0"/>
        <v>No</v>
      </c>
      <c r="G11" s="27" t="str">
        <f t="shared" si="0"/>
        <v>Yes</v>
      </c>
      <c r="H11" s="28" t="str">
        <f t="shared" si="1"/>
        <v>Friday</v>
      </c>
      <c r="I11" s="36">
        <f t="shared" si="17"/>
        <v>4</v>
      </c>
      <c r="J11" s="37">
        <f t="shared" si="2"/>
        <v>44869</v>
      </c>
      <c r="K11" s="67" t="str">
        <f t="shared" si="3"/>
        <v>Friday</v>
      </c>
      <c r="L11" s="46" t="str">
        <f t="shared" si="4"/>
        <v>No</v>
      </c>
      <c r="M11" s="69" t="str">
        <f t="shared" si="5"/>
        <v>Yes</v>
      </c>
      <c r="N11" s="75"/>
      <c r="O11" s="76"/>
      <c r="P11" s="83"/>
      <c r="Q11" s="76"/>
      <c r="R11" s="36">
        <f t="shared" si="18"/>
        <v>4</v>
      </c>
      <c r="S11" s="37">
        <f t="shared" si="6"/>
        <v>44869</v>
      </c>
      <c r="T11" s="37" t="str">
        <f t="shared" si="7"/>
        <v>Friday</v>
      </c>
      <c r="U11" s="37" t="str">
        <f t="shared" si="8"/>
        <v>No</v>
      </c>
      <c r="V11" s="38" t="str">
        <f t="shared" si="9"/>
        <v>Yes</v>
      </c>
      <c r="W11" s="304">
        <f t="shared" si="19"/>
        <v>0</v>
      </c>
      <c r="X11" s="305">
        <f t="shared" si="20"/>
        <v>0</v>
      </c>
      <c r="Y11" s="305">
        <f t="shared" si="21"/>
        <v>0</v>
      </c>
      <c r="Z11" s="305">
        <f t="shared" si="22"/>
        <v>0</v>
      </c>
      <c r="AA11" s="305">
        <f t="shared" si="23"/>
        <v>0</v>
      </c>
      <c r="AB11" s="305">
        <f t="shared" si="24"/>
        <v>0</v>
      </c>
      <c r="AC11" s="305">
        <f t="shared" si="25"/>
        <v>0</v>
      </c>
      <c r="AD11" s="306">
        <f t="shared" si="26"/>
        <v>0</v>
      </c>
      <c r="AE11" s="54"/>
      <c r="AF11" s="55"/>
      <c r="AG11" s="55"/>
      <c r="AH11" s="55"/>
      <c r="AI11" s="55"/>
      <c r="AJ11" s="55"/>
      <c r="AK11" s="55"/>
      <c r="AL11" s="56"/>
      <c r="AM11" s="94"/>
      <c r="AN11" s="21">
        <v>45078</v>
      </c>
      <c r="AQ11" s="91">
        <f t="shared" si="11"/>
        <v>0</v>
      </c>
      <c r="AR11" s="91">
        <f t="shared" si="12"/>
        <v>0</v>
      </c>
      <c r="AS11" s="35">
        <f t="shared" si="13"/>
        <v>0</v>
      </c>
      <c r="AT11" s="35">
        <f t="shared" si="14"/>
        <v>0</v>
      </c>
      <c r="AU11" s="35">
        <f t="shared" si="15"/>
        <v>0</v>
      </c>
      <c r="AV11" s="35">
        <f t="shared" si="16"/>
        <v>0</v>
      </c>
    </row>
    <row r="12" spans="1:48" s="26" customFormat="1" ht="25.5" customHeight="1">
      <c r="A12" s="93"/>
      <c r="B12" s="313">
        <v>45</v>
      </c>
      <c r="C12" s="315">
        <v>55</v>
      </c>
      <c r="D12" s="317">
        <f>B12+C12</f>
        <v>100</v>
      </c>
      <c r="E12" s="89"/>
      <c r="F12" s="27" t="str">
        <f t="shared" si="0"/>
        <v>No</v>
      </c>
      <c r="G12" s="27" t="str">
        <f t="shared" si="0"/>
        <v>No</v>
      </c>
      <c r="H12" s="28" t="str">
        <f t="shared" si="1"/>
        <v>Saturday</v>
      </c>
      <c r="I12" s="36">
        <f t="shared" si="17"/>
        <v>5</v>
      </c>
      <c r="J12" s="37">
        <f t="shared" si="2"/>
        <v>44870</v>
      </c>
      <c r="K12" s="67" t="str">
        <f t="shared" si="3"/>
        <v>Saturday</v>
      </c>
      <c r="L12" s="46" t="str">
        <f t="shared" si="4"/>
        <v>No</v>
      </c>
      <c r="M12" s="69" t="str">
        <f t="shared" si="5"/>
        <v>No</v>
      </c>
      <c r="N12" s="77"/>
      <c r="O12" s="78"/>
      <c r="P12" s="84"/>
      <c r="Q12" s="78"/>
      <c r="R12" s="36">
        <f t="shared" si="18"/>
        <v>5</v>
      </c>
      <c r="S12" s="37">
        <f t="shared" si="6"/>
        <v>44870</v>
      </c>
      <c r="T12" s="37" t="str">
        <f t="shared" si="7"/>
        <v>Saturday</v>
      </c>
      <c r="U12" s="37" t="str">
        <f t="shared" si="8"/>
        <v>No</v>
      </c>
      <c r="V12" s="38" t="str">
        <f t="shared" si="9"/>
        <v>No</v>
      </c>
      <c r="W12" s="307">
        <f t="shared" si="19"/>
        <v>0</v>
      </c>
      <c r="X12" s="308">
        <f t="shared" si="20"/>
        <v>0</v>
      </c>
      <c r="Y12" s="308">
        <f t="shared" si="21"/>
        <v>0</v>
      </c>
      <c r="Z12" s="308">
        <f t="shared" si="22"/>
        <v>0</v>
      </c>
      <c r="AA12" s="308">
        <f t="shared" si="23"/>
        <v>0</v>
      </c>
      <c r="AB12" s="308">
        <f t="shared" si="24"/>
        <v>0</v>
      </c>
      <c r="AC12" s="308">
        <f t="shared" si="25"/>
        <v>0</v>
      </c>
      <c r="AD12" s="309">
        <f t="shared" si="26"/>
        <v>0</v>
      </c>
      <c r="AE12" s="57"/>
      <c r="AF12" s="58"/>
      <c r="AG12" s="58"/>
      <c r="AH12" s="58"/>
      <c r="AI12" s="58"/>
      <c r="AJ12" s="58"/>
      <c r="AK12" s="58"/>
      <c r="AL12" s="59"/>
      <c r="AM12" s="94"/>
      <c r="AN12" s="21">
        <v>45108</v>
      </c>
      <c r="AQ12" s="91">
        <f t="shared" si="11"/>
        <v>0</v>
      </c>
      <c r="AR12" s="91">
        <f t="shared" si="12"/>
        <v>0</v>
      </c>
      <c r="AS12" s="35">
        <f t="shared" si="13"/>
        <v>0</v>
      </c>
      <c r="AT12" s="35">
        <f t="shared" si="14"/>
        <v>0</v>
      </c>
      <c r="AU12" s="35">
        <f t="shared" si="15"/>
        <v>0</v>
      </c>
      <c r="AV12" s="35">
        <f t="shared" si="16"/>
        <v>0</v>
      </c>
    </row>
    <row r="13" spans="1:48" s="91" customFormat="1" ht="25.5" customHeight="1" thickBot="1">
      <c r="A13" s="93"/>
      <c r="B13" s="314"/>
      <c r="C13" s="316"/>
      <c r="D13" s="318"/>
      <c r="E13" s="89"/>
      <c r="F13" s="27" t="str">
        <f t="shared" si="0"/>
        <v>Yes</v>
      </c>
      <c r="G13" s="27" t="str">
        <f t="shared" si="0"/>
        <v>No</v>
      </c>
      <c r="H13" s="28" t="str">
        <f t="shared" si="1"/>
        <v>Sunday</v>
      </c>
      <c r="I13" s="36">
        <f t="shared" si="17"/>
        <v>6</v>
      </c>
      <c r="J13" s="37">
        <f t="shared" si="2"/>
        <v>44871</v>
      </c>
      <c r="K13" s="67" t="str">
        <f t="shared" si="3"/>
        <v>Sunday</v>
      </c>
      <c r="L13" s="46" t="str">
        <f t="shared" si="4"/>
        <v>Yes</v>
      </c>
      <c r="M13" s="69" t="str">
        <f t="shared" si="5"/>
        <v>No</v>
      </c>
      <c r="N13" s="73"/>
      <c r="O13" s="74"/>
      <c r="P13" s="82"/>
      <c r="Q13" s="74"/>
      <c r="R13" s="36">
        <f t="shared" si="18"/>
        <v>6</v>
      </c>
      <c r="S13" s="37">
        <f t="shared" si="6"/>
        <v>44871</v>
      </c>
      <c r="T13" s="37" t="str">
        <f t="shared" si="7"/>
        <v>Sunday</v>
      </c>
      <c r="U13" s="37" t="str">
        <f t="shared" si="8"/>
        <v>Yes</v>
      </c>
      <c r="V13" s="38" t="str">
        <f t="shared" si="9"/>
        <v>No</v>
      </c>
      <c r="W13" s="304">
        <f t="shared" si="19"/>
        <v>0</v>
      </c>
      <c r="X13" s="305">
        <f t="shared" si="20"/>
        <v>0</v>
      </c>
      <c r="Y13" s="305">
        <f t="shared" si="21"/>
        <v>0</v>
      </c>
      <c r="Z13" s="305">
        <f t="shared" si="22"/>
        <v>0</v>
      </c>
      <c r="AA13" s="305">
        <f t="shared" si="23"/>
        <v>0</v>
      </c>
      <c r="AB13" s="305">
        <f t="shared" si="24"/>
        <v>0</v>
      </c>
      <c r="AC13" s="305">
        <f t="shared" si="25"/>
        <v>0</v>
      </c>
      <c r="AD13" s="306">
        <f t="shared" si="26"/>
        <v>0</v>
      </c>
      <c r="AE13" s="51"/>
      <c r="AF13" s="52"/>
      <c r="AG13" s="52"/>
      <c r="AH13" s="52"/>
      <c r="AI13" s="52"/>
      <c r="AJ13" s="52"/>
      <c r="AK13" s="52"/>
      <c r="AL13" s="53"/>
      <c r="AM13" s="94"/>
      <c r="AN13" s="21">
        <v>45139</v>
      </c>
      <c r="AQ13" s="91">
        <f t="shared" si="11"/>
        <v>0</v>
      </c>
      <c r="AR13" s="91">
        <f t="shared" si="12"/>
        <v>0</v>
      </c>
      <c r="AS13" s="35">
        <f t="shared" si="13"/>
        <v>0</v>
      </c>
      <c r="AT13" s="35">
        <f t="shared" si="14"/>
        <v>0</v>
      </c>
      <c r="AU13" s="35">
        <f t="shared" si="15"/>
        <v>0</v>
      </c>
      <c r="AV13" s="35">
        <f t="shared" si="16"/>
        <v>0</v>
      </c>
    </row>
    <row r="14" spans="1:48" s="91" customFormat="1" ht="25.5" customHeight="1">
      <c r="A14" s="93"/>
      <c r="B14" s="319"/>
      <c r="C14" s="319"/>
      <c r="D14" s="319"/>
      <c r="E14" s="89"/>
      <c r="F14" s="27" t="str">
        <f t="shared" si="0"/>
        <v>No</v>
      </c>
      <c r="G14" s="27" t="str">
        <f t="shared" si="0"/>
        <v>No</v>
      </c>
      <c r="H14" s="28" t="str">
        <f t="shared" si="1"/>
        <v>Monday</v>
      </c>
      <c r="I14" s="36">
        <f t="shared" si="17"/>
        <v>7</v>
      </c>
      <c r="J14" s="37">
        <f t="shared" si="2"/>
        <v>44872</v>
      </c>
      <c r="K14" s="67" t="str">
        <f t="shared" si="3"/>
        <v>Monday</v>
      </c>
      <c r="L14" s="46" t="str">
        <f t="shared" si="4"/>
        <v>No</v>
      </c>
      <c r="M14" s="69" t="str">
        <f t="shared" si="5"/>
        <v>No</v>
      </c>
      <c r="N14" s="73"/>
      <c r="O14" s="74"/>
      <c r="P14" s="82"/>
      <c r="Q14" s="74"/>
      <c r="R14" s="36">
        <f t="shared" si="18"/>
        <v>7</v>
      </c>
      <c r="S14" s="37">
        <f t="shared" si="6"/>
        <v>44872</v>
      </c>
      <c r="T14" s="37" t="str">
        <f t="shared" si="7"/>
        <v>Monday</v>
      </c>
      <c r="U14" s="37" t="str">
        <f t="shared" si="8"/>
        <v>No</v>
      </c>
      <c r="V14" s="38" t="str">
        <f t="shared" si="9"/>
        <v>No</v>
      </c>
      <c r="W14" s="304">
        <f t="shared" si="19"/>
        <v>0</v>
      </c>
      <c r="X14" s="305">
        <f t="shared" si="20"/>
        <v>0</v>
      </c>
      <c r="Y14" s="305">
        <f t="shared" si="21"/>
        <v>0</v>
      </c>
      <c r="Z14" s="305">
        <f t="shared" si="22"/>
        <v>0</v>
      </c>
      <c r="AA14" s="305">
        <f t="shared" si="23"/>
        <v>0</v>
      </c>
      <c r="AB14" s="305">
        <f t="shared" si="24"/>
        <v>0</v>
      </c>
      <c r="AC14" s="305">
        <f t="shared" si="25"/>
        <v>0</v>
      </c>
      <c r="AD14" s="306">
        <f t="shared" si="26"/>
        <v>0</v>
      </c>
      <c r="AE14" s="51"/>
      <c r="AF14" s="52"/>
      <c r="AG14" s="52"/>
      <c r="AH14" s="52"/>
      <c r="AI14" s="52"/>
      <c r="AJ14" s="52"/>
      <c r="AK14" s="52"/>
      <c r="AL14" s="53"/>
      <c r="AM14" s="94"/>
      <c r="AN14" s="21">
        <v>45170</v>
      </c>
      <c r="AQ14" s="91">
        <f t="shared" si="11"/>
        <v>0</v>
      </c>
      <c r="AR14" s="91">
        <f t="shared" si="12"/>
        <v>0</v>
      </c>
      <c r="AS14" s="35">
        <f t="shared" si="13"/>
        <v>0</v>
      </c>
      <c r="AT14" s="35">
        <f t="shared" si="14"/>
        <v>0</v>
      </c>
      <c r="AU14" s="35">
        <f t="shared" si="15"/>
        <v>0</v>
      </c>
      <c r="AV14" s="35">
        <f t="shared" si="16"/>
        <v>0</v>
      </c>
    </row>
    <row r="15" spans="1:48" s="91" customFormat="1" ht="25.5" customHeight="1">
      <c r="A15" s="93"/>
      <c r="B15" s="320"/>
      <c r="C15" s="320"/>
      <c r="D15" s="320"/>
      <c r="E15" s="89"/>
      <c r="F15" s="27" t="str">
        <f t="shared" si="0"/>
        <v>No</v>
      </c>
      <c r="G15" s="27" t="str">
        <f t="shared" si="0"/>
        <v>Yes</v>
      </c>
      <c r="H15" s="28" t="str">
        <f t="shared" si="1"/>
        <v>Tuesday</v>
      </c>
      <c r="I15" s="36">
        <f t="shared" si="17"/>
        <v>8</v>
      </c>
      <c r="J15" s="37">
        <f t="shared" si="2"/>
        <v>44873</v>
      </c>
      <c r="K15" s="67" t="str">
        <f t="shared" si="3"/>
        <v>Tuesday</v>
      </c>
      <c r="L15" s="46" t="str">
        <f t="shared" si="4"/>
        <v>No</v>
      </c>
      <c r="M15" s="69" t="str">
        <f t="shared" si="5"/>
        <v>Yes</v>
      </c>
      <c r="N15" s="73"/>
      <c r="O15" s="74"/>
      <c r="P15" s="82"/>
      <c r="Q15" s="74"/>
      <c r="R15" s="36">
        <f t="shared" si="18"/>
        <v>8</v>
      </c>
      <c r="S15" s="37">
        <f t="shared" si="6"/>
        <v>44873</v>
      </c>
      <c r="T15" s="37" t="str">
        <f t="shared" si="7"/>
        <v>Tuesday</v>
      </c>
      <c r="U15" s="37" t="str">
        <f t="shared" si="8"/>
        <v>No</v>
      </c>
      <c r="V15" s="38" t="str">
        <f t="shared" si="9"/>
        <v>Yes</v>
      </c>
      <c r="W15" s="304">
        <f t="shared" si="19"/>
        <v>0</v>
      </c>
      <c r="X15" s="305">
        <f t="shared" si="20"/>
        <v>0</v>
      </c>
      <c r="Y15" s="305">
        <f t="shared" si="21"/>
        <v>0</v>
      </c>
      <c r="Z15" s="305">
        <f t="shared" si="22"/>
        <v>0</v>
      </c>
      <c r="AA15" s="305">
        <f t="shared" si="23"/>
        <v>0</v>
      </c>
      <c r="AB15" s="305">
        <f t="shared" si="24"/>
        <v>0</v>
      </c>
      <c r="AC15" s="305">
        <f t="shared" si="25"/>
        <v>0</v>
      </c>
      <c r="AD15" s="306">
        <f t="shared" si="26"/>
        <v>0</v>
      </c>
      <c r="AE15" s="51"/>
      <c r="AF15" s="52"/>
      <c r="AG15" s="52"/>
      <c r="AH15" s="52"/>
      <c r="AI15" s="52"/>
      <c r="AJ15" s="52"/>
      <c r="AK15" s="52"/>
      <c r="AL15" s="53"/>
      <c r="AM15" s="94"/>
      <c r="AN15" s="21">
        <v>45200</v>
      </c>
      <c r="AQ15" s="91">
        <f t="shared" si="11"/>
        <v>0</v>
      </c>
      <c r="AR15" s="91">
        <f t="shared" si="12"/>
        <v>0</v>
      </c>
      <c r="AS15" s="35">
        <f t="shared" si="13"/>
        <v>0</v>
      </c>
      <c r="AT15" s="35">
        <f t="shared" si="14"/>
        <v>0</v>
      </c>
      <c r="AU15" s="35">
        <f t="shared" si="15"/>
        <v>0</v>
      </c>
      <c r="AV15" s="35">
        <f t="shared" si="16"/>
        <v>0</v>
      </c>
    </row>
    <row r="16" spans="1:48" s="91" customFormat="1" ht="25.5" customHeight="1">
      <c r="A16" s="93"/>
      <c r="B16" s="320"/>
      <c r="C16" s="320"/>
      <c r="D16" s="320"/>
      <c r="E16" s="89"/>
      <c r="F16" s="27" t="str">
        <f t="shared" si="0"/>
        <v>No</v>
      </c>
      <c r="G16" s="27" t="str">
        <f t="shared" si="0"/>
        <v>No</v>
      </c>
      <c r="H16" s="28" t="str">
        <f t="shared" si="1"/>
        <v>Wednesday</v>
      </c>
      <c r="I16" s="36">
        <f t="shared" si="17"/>
        <v>9</v>
      </c>
      <c r="J16" s="37">
        <f t="shared" si="2"/>
        <v>44874</v>
      </c>
      <c r="K16" s="67" t="str">
        <f t="shared" si="3"/>
        <v>Wednesday</v>
      </c>
      <c r="L16" s="46" t="str">
        <f t="shared" si="4"/>
        <v>No</v>
      </c>
      <c r="M16" s="69" t="str">
        <f t="shared" si="5"/>
        <v>No</v>
      </c>
      <c r="N16" s="73"/>
      <c r="O16" s="74"/>
      <c r="P16" s="82"/>
      <c r="Q16" s="74"/>
      <c r="R16" s="36">
        <f t="shared" si="18"/>
        <v>9</v>
      </c>
      <c r="S16" s="37">
        <f t="shared" si="6"/>
        <v>44874</v>
      </c>
      <c r="T16" s="37" t="str">
        <f t="shared" si="7"/>
        <v>Wednesday</v>
      </c>
      <c r="U16" s="37" t="str">
        <f t="shared" si="8"/>
        <v>No</v>
      </c>
      <c r="V16" s="38" t="str">
        <f t="shared" si="9"/>
        <v>No</v>
      </c>
      <c r="W16" s="304">
        <f t="shared" si="19"/>
        <v>0</v>
      </c>
      <c r="X16" s="305">
        <f t="shared" si="20"/>
        <v>0</v>
      </c>
      <c r="Y16" s="305">
        <f t="shared" si="21"/>
        <v>0</v>
      </c>
      <c r="Z16" s="305">
        <f t="shared" si="22"/>
        <v>0</v>
      </c>
      <c r="AA16" s="305">
        <f t="shared" si="23"/>
        <v>0</v>
      </c>
      <c r="AB16" s="305">
        <f t="shared" si="24"/>
        <v>0</v>
      </c>
      <c r="AC16" s="305">
        <f t="shared" si="25"/>
        <v>0</v>
      </c>
      <c r="AD16" s="306">
        <f t="shared" si="26"/>
        <v>0</v>
      </c>
      <c r="AE16" s="51"/>
      <c r="AF16" s="52"/>
      <c r="AG16" s="52"/>
      <c r="AH16" s="52"/>
      <c r="AI16" s="52"/>
      <c r="AJ16" s="52"/>
      <c r="AK16" s="52"/>
      <c r="AL16" s="53"/>
      <c r="AM16" s="94"/>
      <c r="AN16" s="21">
        <v>45231</v>
      </c>
      <c r="AQ16" s="91">
        <f t="shared" si="11"/>
        <v>0</v>
      </c>
      <c r="AR16" s="91">
        <f t="shared" si="12"/>
        <v>0</v>
      </c>
      <c r="AS16" s="35">
        <f t="shared" si="13"/>
        <v>0</v>
      </c>
      <c r="AT16" s="35">
        <f t="shared" si="14"/>
        <v>0</v>
      </c>
      <c r="AU16" s="35">
        <f t="shared" si="15"/>
        <v>0</v>
      </c>
      <c r="AV16" s="35">
        <f t="shared" si="16"/>
        <v>0</v>
      </c>
    </row>
    <row r="17" spans="1:48" s="24" customFormat="1" ht="25.5" customHeight="1">
      <c r="A17" s="93"/>
      <c r="B17" s="320"/>
      <c r="C17" s="320"/>
      <c r="D17" s="320"/>
      <c r="E17" s="89"/>
      <c r="F17" s="27" t="str">
        <f t="shared" si="0"/>
        <v>No</v>
      </c>
      <c r="G17" s="27" t="str">
        <f t="shared" si="0"/>
        <v>No</v>
      </c>
      <c r="H17" s="28" t="str">
        <f t="shared" si="1"/>
        <v>Thursday</v>
      </c>
      <c r="I17" s="36">
        <f t="shared" si="17"/>
        <v>10</v>
      </c>
      <c r="J17" s="37">
        <f t="shared" si="2"/>
        <v>44875</v>
      </c>
      <c r="K17" s="67" t="str">
        <f t="shared" si="3"/>
        <v>Thursday</v>
      </c>
      <c r="L17" s="46" t="str">
        <f t="shared" si="4"/>
        <v>No</v>
      </c>
      <c r="M17" s="69" t="str">
        <f t="shared" si="5"/>
        <v>No</v>
      </c>
      <c r="N17" s="75"/>
      <c r="O17" s="76"/>
      <c r="P17" s="83"/>
      <c r="Q17" s="76"/>
      <c r="R17" s="36">
        <f t="shared" si="18"/>
        <v>10</v>
      </c>
      <c r="S17" s="37">
        <f t="shared" si="6"/>
        <v>44875</v>
      </c>
      <c r="T17" s="37" t="str">
        <f t="shared" si="7"/>
        <v>Thursday</v>
      </c>
      <c r="U17" s="37" t="str">
        <f t="shared" si="8"/>
        <v>No</v>
      </c>
      <c r="V17" s="38" t="str">
        <f t="shared" si="9"/>
        <v>No</v>
      </c>
      <c r="W17" s="304">
        <f t="shared" si="19"/>
        <v>0</v>
      </c>
      <c r="X17" s="305">
        <f t="shared" si="20"/>
        <v>0</v>
      </c>
      <c r="Y17" s="305">
        <f t="shared" si="21"/>
        <v>0</v>
      </c>
      <c r="Z17" s="305">
        <f t="shared" si="22"/>
        <v>0</v>
      </c>
      <c r="AA17" s="305">
        <f t="shared" si="23"/>
        <v>0</v>
      </c>
      <c r="AB17" s="305">
        <f t="shared" si="24"/>
        <v>0</v>
      </c>
      <c r="AC17" s="305">
        <f t="shared" si="25"/>
        <v>0</v>
      </c>
      <c r="AD17" s="306">
        <f t="shared" si="26"/>
        <v>0</v>
      </c>
      <c r="AE17" s="54"/>
      <c r="AF17" s="55"/>
      <c r="AG17" s="55"/>
      <c r="AH17" s="55"/>
      <c r="AI17" s="55"/>
      <c r="AJ17" s="55"/>
      <c r="AK17" s="55"/>
      <c r="AL17" s="56"/>
      <c r="AM17" s="94"/>
      <c r="AN17" s="21">
        <v>45261</v>
      </c>
      <c r="AQ17" s="91">
        <f t="shared" si="11"/>
        <v>0</v>
      </c>
      <c r="AR17" s="91">
        <f t="shared" si="12"/>
        <v>0</v>
      </c>
      <c r="AS17" s="35">
        <f t="shared" si="13"/>
        <v>0</v>
      </c>
      <c r="AT17" s="35">
        <f t="shared" si="14"/>
        <v>0</v>
      </c>
      <c r="AU17" s="35">
        <f t="shared" si="15"/>
        <v>0</v>
      </c>
      <c r="AV17" s="35">
        <f t="shared" si="16"/>
        <v>0</v>
      </c>
    </row>
    <row r="18" spans="1:48" ht="25.5" customHeight="1">
      <c r="A18" s="93"/>
      <c r="B18" s="320"/>
      <c r="C18" s="320"/>
      <c r="D18" s="320"/>
      <c r="E18" s="89"/>
      <c r="F18" s="27" t="str">
        <f t="shared" si="0"/>
        <v>No</v>
      </c>
      <c r="G18" s="27" t="str">
        <f t="shared" si="0"/>
        <v>Yes</v>
      </c>
      <c r="H18" s="28" t="str">
        <f t="shared" si="1"/>
        <v>Friday</v>
      </c>
      <c r="I18" s="36">
        <f t="shared" si="17"/>
        <v>11</v>
      </c>
      <c r="J18" s="37">
        <f t="shared" si="2"/>
        <v>44876</v>
      </c>
      <c r="K18" s="67" t="str">
        <f t="shared" si="3"/>
        <v>Friday</v>
      </c>
      <c r="L18" s="46" t="str">
        <f t="shared" si="4"/>
        <v>No</v>
      </c>
      <c r="M18" s="69" t="str">
        <f t="shared" si="5"/>
        <v>Yes</v>
      </c>
      <c r="N18" s="79"/>
      <c r="O18" s="80"/>
      <c r="P18" s="85"/>
      <c r="Q18" s="80"/>
      <c r="R18" s="36">
        <f t="shared" si="18"/>
        <v>11</v>
      </c>
      <c r="S18" s="37">
        <f t="shared" si="6"/>
        <v>44876</v>
      </c>
      <c r="T18" s="37" t="str">
        <f t="shared" si="7"/>
        <v>Friday</v>
      </c>
      <c r="U18" s="37" t="str">
        <f t="shared" si="8"/>
        <v>No</v>
      </c>
      <c r="V18" s="38" t="str">
        <f t="shared" si="9"/>
        <v>Yes</v>
      </c>
      <c r="W18" s="304">
        <f t="shared" si="19"/>
        <v>0</v>
      </c>
      <c r="X18" s="305">
        <f t="shared" si="20"/>
        <v>0</v>
      </c>
      <c r="Y18" s="305">
        <f t="shared" si="21"/>
        <v>0</v>
      </c>
      <c r="Z18" s="305">
        <f t="shared" si="22"/>
        <v>0</v>
      </c>
      <c r="AA18" s="305">
        <f t="shared" si="23"/>
        <v>0</v>
      </c>
      <c r="AB18" s="305">
        <f t="shared" si="24"/>
        <v>0</v>
      </c>
      <c r="AC18" s="305">
        <f t="shared" si="25"/>
        <v>0</v>
      </c>
      <c r="AD18" s="306">
        <f t="shared" si="26"/>
        <v>0</v>
      </c>
      <c r="AE18" s="54"/>
      <c r="AF18" s="55"/>
      <c r="AG18" s="55"/>
      <c r="AH18" s="55"/>
      <c r="AI18" s="55"/>
      <c r="AJ18" s="55"/>
      <c r="AK18" s="55"/>
      <c r="AL18" s="56"/>
      <c r="AM18" s="94"/>
      <c r="AN18" s="21">
        <v>45292</v>
      </c>
      <c r="AQ18" s="91">
        <f t="shared" si="11"/>
        <v>0</v>
      </c>
      <c r="AR18" s="91">
        <f t="shared" si="12"/>
        <v>0</v>
      </c>
      <c r="AS18" s="35">
        <f t="shared" si="13"/>
        <v>0</v>
      </c>
      <c r="AT18" s="35">
        <f t="shared" si="14"/>
        <v>0</v>
      </c>
      <c r="AU18" s="35">
        <f t="shared" si="15"/>
        <v>0</v>
      </c>
      <c r="AV18" s="35">
        <f t="shared" si="16"/>
        <v>0</v>
      </c>
    </row>
    <row r="19" spans="1:48" ht="25.5" customHeight="1">
      <c r="A19" s="93"/>
      <c r="B19" s="320"/>
      <c r="C19" s="320"/>
      <c r="D19" s="320"/>
      <c r="E19" s="89"/>
      <c r="F19" s="27" t="str">
        <f t="shared" si="0"/>
        <v>No</v>
      </c>
      <c r="G19" s="27" t="str">
        <f t="shared" si="0"/>
        <v>No</v>
      </c>
      <c r="H19" s="28" t="str">
        <f t="shared" si="1"/>
        <v>Saturday</v>
      </c>
      <c r="I19" s="36">
        <f t="shared" si="17"/>
        <v>12</v>
      </c>
      <c r="J19" s="37">
        <f t="shared" si="2"/>
        <v>44877</v>
      </c>
      <c r="K19" s="67" t="str">
        <f t="shared" si="3"/>
        <v>Saturday</v>
      </c>
      <c r="L19" s="46" t="str">
        <f t="shared" si="4"/>
        <v>No</v>
      </c>
      <c r="M19" s="69" t="str">
        <f t="shared" si="5"/>
        <v>No</v>
      </c>
      <c r="N19" s="79"/>
      <c r="O19" s="80"/>
      <c r="P19" s="85"/>
      <c r="Q19" s="80"/>
      <c r="R19" s="36">
        <f t="shared" si="18"/>
        <v>12</v>
      </c>
      <c r="S19" s="37">
        <f t="shared" si="6"/>
        <v>44877</v>
      </c>
      <c r="T19" s="37" t="str">
        <f t="shared" si="7"/>
        <v>Saturday</v>
      </c>
      <c r="U19" s="37" t="str">
        <f t="shared" si="8"/>
        <v>No</v>
      </c>
      <c r="V19" s="38" t="str">
        <f t="shared" si="9"/>
        <v>No</v>
      </c>
      <c r="W19" s="304">
        <f t="shared" si="19"/>
        <v>0</v>
      </c>
      <c r="X19" s="305">
        <f t="shared" si="20"/>
        <v>0</v>
      </c>
      <c r="Y19" s="305">
        <f t="shared" si="21"/>
        <v>0</v>
      </c>
      <c r="Z19" s="305">
        <f t="shared" si="22"/>
        <v>0</v>
      </c>
      <c r="AA19" s="305">
        <f t="shared" si="23"/>
        <v>0</v>
      </c>
      <c r="AB19" s="305">
        <f t="shared" si="24"/>
        <v>0</v>
      </c>
      <c r="AC19" s="305">
        <f t="shared" si="25"/>
        <v>0</v>
      </c>
      <c r="AD19" s="306">
        <f t="shared" si="26"/>
        <v>0</v>
      </c>
      <c r="AE19" s="54"/>
      <c r="AF19" s="55"/>
      <c r="AG19" s="55"/>
      <c r="AH19" s="55"/>
      <c r="AI19" s="55"/>
      <c r="AJ19" s="55"/>
      <c r="AK19" s="55"/>
      <c r="AL19" s="56"/>
      <c r="AM19" s="94"/>
      <c r="AN19" s="21">
        <v>45323</v>
      </c>
      <c r="AQ19" s="91">
        <f t="shared" si="11"/>
        <v>0</v>
      </c>
      <c r="AR19" s="91">
        <f t="shared" si="12"/>
        <v>0</v>
      </c>
      <c r="AS19" s="35">
        <f t="shared" si="13"/>
        <v>0</v>
      </c>
      <c r="AT19" s="35">
        <f t="shared" si="14"/>
        <v>0</v>
      </c>
      <c r="AU19" s="35">
        <f t="shared" si="15"/>
        <v>0</v>
      </c>
      <c r="AV19" s="35">
        <f t="shared" si="16"/>
        <v>0</v>
      </c>
    </row>
    <row r="20" spans="1:48" ht="25.5" customHeight="1">
      <c r="A20" s="93"/>
      <c r="B20" s="320"/>
      <c r="C20" s="320"/>
      <c r="D20" s="320"/>
      <c r="E20" s="89"/>
      <c r="F20" s="27" t="str">
        <f t="shared" si="0"/>
        <v>Yes</v>
      </c>
      <c r="G20" s="27" t="str">
        <f t="shared" si="0"/>
        <v>No</v>
      </c>
      <c r="H20" s="28" t="str">
        <f t="shared" si="1"/>
        <v>Sunday</v>
      </c>
      <c r="I20" s="36">
        <f t="shared" si="17"/>
        <v>13</v>
      </c>
      <c r="J20" s="37">
        <f t="shared" si="2"/>
        <v>44878</v>
      </c>
      <c r="K20" s="67" t="str">
        <f t="shared" si="3"/>
        <v>Sunday</v>
      </c>
      <c r="L20" s="46" t="str">
        <f t="shared" si="4"/>
        <v>Yes</v>
      </c>
      <c r="M20" s="69" t="str">
        <f t="shared" si="5"/>
        <v>No</v>
      </c>
      <c r="N20" s="79"/>
      <c r="O20" s="80"/>
      <c r="P20" s="85"/>
      <c r="Q20" s="80"/>
      <c r="R20" s="36">
        <f t="shared" si="18"/>
        <v>13</v>
      </c>
      <c r="S20" s="37">
        <f t="shared" si="6"/>
        <v>44878</v>
      </c>
      <c r="T20" s="37" t="str">
        <f t="shared" si="7"/>
        <v>Sunday</v>
      </c>
      <c r="U20" s="37" t="str">
        <f t="shared" si="8"/>
        <v>Yes</v>
      </c>
      <c r="V20" s="38" t="str">
        <f t="shared" si="9"/>
        <v>No</v>
      </c>
      <c r="W20" s="304">
        <f t="shared" si="19"/>
        <v>0</v>
      </c>
      <c r="X20" s="305">
        <f t="shared" si="20"/>
        <v>0</v>
      </c>
      <c r="Y20" s="305">
        <f t="shared" si="21"/>
        <v>0</v>
      </c>
      <c r="Z20" s="305">
        <f t="shared" si="22"/>
        <v>0</v>
      </c>
      <c r="AA20" s="305">
        <f t="shared" si="23"/>
        <v>0</v>
      </c>
      <c r="AB20" s="305">
        <f t="shared" si="24"/>
        <v>0</v>
      </c>
      <c r="AC20" s="305">
        <f t="shared" si="25"/>
        <v>0</v>
      </c>
      <c r="AD20" s="306">
        <f t="shared" si="26"/>
        <v>0</v>
      </c>
      <c r="AE20" s="54"/>
      <c r="AF20" s="55"/>
      <c r="AG20" s="55"/>
      <c r="AH20" s="55"/>
      <c r="AI20" s="55"/>
      <c r="AJ20" s="55"/>
      <c r="AK20" s="55"/>
      <c r="AL20" s="56"/>
      <c r="AM20" s="94"/>
      <c r="AN20" s="21">
        <v>45352</v>
      </c>
      <c r="AQ20" s="91">
        <f t="shared" si="11"/>
        <v>0</v>
      </c>
      <c r="AR20" s="91">
        <f t="shared" si="12"/>
        <v>0</v>
      </c>
      <c r="AS20" s="35">
        <f t="shared" si="13"/>
        <v>0</v>
      </c>
      <c r="AT20" s="35">
        <f t="shared" si="14"/>
        <v>0</v>
      </c>
      <c r="AU20" s="35">
        <f t="shared" si="15"/>
        <v>0</v>
      </c>
      <c r="AV20" s="35">
        <f t="shared" si="16"/>
        <v>0</v>
      </c>
    </row>
    <row r="21" spans="1:48" ht="25.5" customHeight="1">
      <c r="A21" s="93"/>
      <c r="B21" s="320"/>
      <c r="C21" s="320"/>
      <c r="D21" s="320"/>
      <c r="E21" s="89"/>
      <c r="F21" s="27" t="str">
        <f t="shared" si="0"/>
        <v>No</v>
      </c>
      <c r="G21" s="27" t="str">
        <f t="shared" si="0"/>
        <v>No</v>
      </c>
      <c r="H21" s="28" t="str">
        <f t="shared" si="1"/>
        <v>Monday</v>
      </c>
      <c r="I21" s="36">
        <f t="shared" si="17"/>
        <v>14</v>
      </c>
      <c r="J21" s="37">
        <f t="shared" si="2"/>
        <v>44879</v>
      </c>
      <c r="K21" s="67" t="str">
        <f t="shared" si="3"/>
        <v>Monday</v>
      </c>
      <c r="L21" s="46" t="str">
        <f t="shared" si="4"/>
        <v>No</v>
      </c>
      <c r="M21" s="69" t="str">
        <f t="shared" si="5"/>
        <v>No</v>
      </c>
      <c r="N21" s="79"/>
      <c r="O21" s="80"/>
      <c r="P21" s="85"/>
      <c r="Q21" s="80"/>
      <c r="R21" s="36">
        <f t="shared" si="18"/>
        <v>14</v>
      </c>
      <c r="S21" s="37">
        <f t="shared" si="6"/>
        <v>44879</v>
      </c>
      <c r="T21" s="37" t="str">
        <f t="shared" si="7"/>
        <v>Monday</v>
      </c>
      <c r="U21" s="37" t="str">
        <f t="shared" si="8"/>
        <v>No</v>
      </c>
      <c r="V21" s="38" t="str">
        <f t="shared" si="9"/>
        <v>No</v>
      </c>
      <c r="W21" s="304">
        <f t="shared" si="19"/>
        <v>0</v>
      </c>
      <c r="X21" s="305">
        <f t="shared" si="20"/>
        <v>0</v>
      </c>
      <c r="Y21" s="305">
        <f t="shared" si="21"/>
        <v>0</v>
      </c>
      <c r="Z21" s="305">
        <f t="shared" si="22"/>
        <v>0</v>
      </c>
      <c r="AA21" s="305">
        <f t="shared" si="23"/>
        <v>0</v>
      </c>
      <c r="AB21" s="305">
        <f t="shared" si="24"/>
        <v>0</v>
      </c>
      <c r="AC21" s="305">
        <f t="shared" si="25"/>
        <v>0</v>
      </c>
      <c r="AD21" s="306">
        <f t="shared" si="26"/>
        <v>0</v>
      </c>
      <c r="AE21" s="54"/>
      <c r="AF21" s="55"/>
      <c r="AG21" s="55"/>
      <c r="AH21" s="55"/>
      <c r="AI21" s="55"/>
      <c r="AJ21" s="55"/>
      <c r="AK21" s="55"/>
      <c r="AL21" s="56"/>
      <c r="AM21" s="94"/>
      <c r="AN21" s="21">
        <v>45383</v>
      </c>
      <c r="AQ21" s="91">
        <f t="shared" si="11"/>
        <v>0</v>
      </c>
      <c r="AR21" s="91">
        <f t="shared" si="12"/>
        <v>0</v>
      </c>
      <c r="AS21" s="35">
        <f t="shared" si="13"/>
        <v>0</v>
      </c>
      <c r="AT21" s="35">
        <f t="shared" si="14"/>
        <v>0</v>
      </c>
      <c r="AU21" s="35">
        <f t="shared" si="15"/>
        <v>0</v>
      </c>
      <c r="AV21" s="35">
        <f t="shared" si="16"/>
        <v>0</v>
      </c>
    </row>
    <row r="22" spans="1:48" ht="25.5" customHeight="1">
      <c r="A22" s="93"/>
      <c r="B22" s="320"/>
      <c r="C22" s="320"/>
      <c r="D22" s="320"/>
      <c r="E22" s="89"/>
      <c r="F22" s="27" t="str">
        <f t="shared" si="0"/>
        <v>No</v>
      </c>
      <c r="G22" s="27" t="str">
        <f t="shared" si="0"/>
        <v>Yes</v>
      </c>
      <c r="H22" s="28" t="str">
        <f t="shared" si="1"/>
        <v>Tuesday</v>
      </c>
      <c r="I22" s="36">
        <f t="shared" si="17"/>
        <v>15</v>
      </c>
      <c r="J22" s="37">
        <f t="shared" si="2"/>
        <v>44880</v>
      </c>
      <c r="K22" s="67" t="str">
        <f t="shared" si="3"/>
        <v>Tuesday</v>
      </c>
      <c r="L22" s="46" t="str">
        <f t="shared" si="4"/>
        <v>No</v>
      </c>
      <c r="M22" s="69" t="str">
        <f t="shared" si="5"/>
        <v>Yes</v>
      </c>
      <c r="N22" s="79"/>
      <c r="O22" s="80"/>
      <c r="P22" s="85"/>
      <c r="Q22" s="80"/>
      <c r="R22" s="36">
        <f t="shared" si="18"/>
        <v>15</v>
      </c>
      <c r="S22" s="37">
        <f t="shared" si="6"/>
        <v>44880</v>
      </c>
      <c r="T22" s="37" t="str">
        <f t="shared" si="7"/>
        <v>Tuesday</v>
      </c>
      <c r="U22" s="37" t="str">
        <f t="shared" si="8"/>
        <v>No</v>
      </c>
      <c r="V22" s="38" t="str">
        <f t="shared" si="9"/>
        <v>Yes</v>
      </c>
      <c r="W22" s="304">
        <f t="shared" si="19"/>
        <v>0</v>
      </c>
      <c r="X22" s="305">
        <f t="shared" si="20"/>
        <v>0</v>
      </c>
      <c r="Y22" s="305">
        <f t="shared" si="21"/>
        <v>0</v>
      </c>
      <c r="Z22" s="305">
        <f t="shared" si="22"/>
        <v>0</v>
      </c>
      <c r="AA22" s="305">
        <f t="shared" si="23"/>
        <v>0</v>
      </c>
      <c r="AB22" s="305">
        <f t="shared" si="24"/>
        <v>0</v>
      </c>
      <c r="AC22" s="305">
        <f t="shared" si="25"/>
        <v>0</v>
      </c>
      <c r="AD22" s="306">
        <f t="shared" si="26"/>
        <v>0</v>
      </c>
      <c r="AE22" s="54"/>
      <c r="AF22" s="55"/>
      <c r="AG22" s="55"/>
      <c r="AH22" s="55"/>
      <c r="AI22" s="55"/>
      <c r="AJ22" s="55"/>
      <c r="AK22" s="55"/>
      <c r="AL22" s="56"/>
      <c r="AM22" s="94"/>
      <c r="AN22" s="21">
        <v>45413</v>
      </c>
      <c r="AQ22" s="91">
        <f t="shared" si="11"/>
        <v>0</v>
      </c>
      <c r="AR22" s="91">
        <f t="shared" si="12"/>
        <v>0</v>
      </c>
      <c r="AS22" s="35">
        <f t="shared" si="13"/>
        <v>0</v>
      </c>
      <c r="AT22" s="35">
        <f t="shared" si="14"/>
        <v>0</v>
      </c>
      <c r="AU22" s="35">
        <f t="shared" si="15"/>
        <v>0</v>
      </c>
      <c r="AV22" s="35">
        <f t="shared" si="16"/>
        <v>0</v>
      </c>
    </row>
    <row r="23" spans="1:48" ht="25.5" customHeight="1">
      <c r="A23" s="93"/>
      <c r="B23" s="320"/>
      <c r="C23" s="320"/>
      <c r="D23" s="320"/>
      <c r="E23" s="89"/>
      <c r="F23" s="27" t="str">
        <f t="shared" si="0"/>
        <v>No</v>
      </c>
      <c r="G23" s="27" t="str">
        <f t="shared" si="0"/>
        <v>No</v>
      </c>
      <c r="H23" s="28" t="str">
        <f t="shared" si="1"/>
        <v>Wednesday</v>
      </c>
      <c r="I23" s="36">
        <f t="shared" si="17"/>
        <v>16</v>
      </c>
      <c r="J23" s="37">
        <f t="shared" si="2"/>
        <v>44881</v>
      </c>
      <c r="K23" s="67" t="str">
        <f t="shared" si="3"/>
        <v>Wednesday</v>
      </c>
      <c r="L23" s="46" t="str">
        <f t="shared" si="4"/>
        <v>No</v>
      </c>
      <c r="M23" s="69" t="str">
        <f t="shared" si="5"/>
        <v>No</v>
      </c>
      <c r="N23" s="79"/>
      <c r="O23" s="80"/>
      <c r="P23" s="85"/>
      <c r="Q23" s="80"/>
      <c r="R23" s="36">
        <f t="shared" si="18"/>
        <v>16</v>
      </c>
      <c r="S23" s="37">
        <f t="shared" si="6"/>
        <v>44881</v>
      </c>
      <c r="T23" s="37" t="str">
        <f t="shared" si="7"/>
        <v>Wednesday</v>
      </c>
      <c r="U23" s="37" t="str">
        <f t="shared" si="8"/>
        <v>No</v>
      </c>
      <c r="V23" s="38" t="str">
        <f t="shared" si="9"/>
        <v>No</v>
      </c>
      <c r="W23" s="304">
        <f t="shared" si="19"/>
        <v>0</v>
      </c>
      <c r="X23" s="305">
        <f t="shared" si="20"/>
        <v>0</v>
      </c>
      <c r="Y23" s="305">
        <f t="shared" si="21"/>
        <v>0</v>
      </c>
      <c r="Z23" s="305">
        <f t="shared" si="22"/>
        <v>0</v>
      </c>
      <c r="AA23" s="305">
        <f t="shared" si="23"/>
        <v>0</v>
      </c>
      <c r="AB23" s="305">
        <f t="shared" si="24"/>
        <v>0</v>
      </c>
      <c r="AC23" s="305">
        <f t="shared" si="25"/>
        <v>0</v>
      </c>
      <c r="AD23" s="306">
        <f t="shared" si="26"/>
        <v>0</v>
      </c>
      <c r="AE23" s="54"/>
      <c r="AF23" s="55"/>
      <c r="AG23" s="55"/>
      <c r="AH23" s="55"/>
      <c r="AI23" s="55"/>
      <c r="AJ23" s="55"/>
      <c r="AK23" s="55"/>
      <c r="AL23" s="56"/>
      <c r="AM23" s="94"/>
      <c r="AN23" s="21">
        <v>45444</v>
      </c>
      <c r="AQ23" s="91">
        <f t="shared" si="11"/>
        <v>0</v>
      </c>
      <c r="AR23" s="91">
        <f t="shared" si="12"/>
        <v>0</v>
      </c>
      <c r="AS23" s="35">
        <f t="shared" si="13"/>
        <v>0</v>
      </c>
      <c r="AT23" s="35">
        <f t="shared" si="14"/>
        <v>0</v>
      </c>
      <c r="AU23" s="35">
        <f t="shared" si="15"/>
        <v>0</v>
      </c>
      <c r="AV23" s="35">
        <f t="shared" si="16"/>
        <v>0</v>
      </c>
    </row>
    <row r="24" spans="1:48" ht="25.5" customHeight="1">
      <c r="A24" s="93"/>
      <c r="B24" s="320"/>
      <c r="C24" s="320"/>
      <c r="D24" s="320"/>
      <c r="E24" s="89"/>
      <c r="F24" s="27" t="str">
        <f t="shared" si="0"/>
        <v>No</v>
      </c>
      <c r="G24" s="27" t="str">
        <f t="shared" si="0"/>
        <v>No</v>
      </c>
      <c r="H24" s="28" t="str">
        <f t="shared" si="1"/>
        <v>Thursday</v>
      </c>
      <c r="I24" s="36">
        <f t="shared" si="17"/>
        <v>17</v>
      </c>
      <c r="J24" s="37">
        <f t="shared" si="2"/>
        <v>44882</v>
      </c>
      <c r="K24" s="67" t="str">
        <f t="shared" si="3"/>
        <v>Thursday</v>
      </c>
      <c r="L24" s="46" t="str">
        <f t="shared" si="4"/>
        <v>No</v>
      </c>
      <c r="M24" s="69" t="str">
        <f t="shared" si="5"/>
        <v>No</v>
      </c>
      <c r="N24" s="79"/>
      <c r="O24" s="80"/>
      <c r="P24" s="85"/>
      <c r="Q24" s="80"/>
      <c r="R24" s="36">
        <f t="shared" si="18"/>
        <v>17</v>
      </c>
      <c r="S24" s="37">
        <f t="shared" si="6"/>
        <v>44882</v>
      </c>
      <c r="T24" s="37" t="str">
        <f t="shared" si="7"/>
        <v>Thursday</v>
      </c>
      <c r="U24" s="37" t="str">
        <f t="shared" si="8"/>
        <v>No</v>
      </c>
      <c r="V24" s="38" t="str">
        <f t="shared" si="9"/>
        <v>No</v>
      </c>
      <c r="W24" s="304">
        <f t="shared" si="19"/>
        <v>0</v>
      </c>
      <c r="X24" s="305">
        <f t="shared" si="20"/>
        <v>0</v>
      </c>
      <c r="Y24" s="305">
        <f t="shared" si="21"/>
        <v>0</v>
      </c>
      <c r="Z24" s="305">
        <f t="shared" si="22"/>
        <v>0</v>
      </c>
      <c r="AA24" s="305">
        <f t="shared" si="23"/>
        <v>0</v>
      </c>
      <c r="AB24" s="305">
        <f t="shared" si="24"/>
        <v>0</v>
      </c>
      <c r="AC24" s="305">
        <f t="shared" si="25"/>
        <v>0</v>
      </c>
      <c r="AD24" s="306">
        <f t="shared" si="26"/>
        <v>0</v>
      </c>
      <c r="AE24" s="54"/>
      <c r="AF24" s="55"/>
      <c r="AG24" s="55"/>
      <c r="AH24" s="55"/>
      <c r="AI24" s="55"/>
      <c r="AJ24" s="55"/>
      <c r="AK24" s="55"/>
      <c r="AL24" s="56"/>
      <c r="AM24" s="94"/>
      <c r="AN24" s="21">
        <v>45474</v>
      </c>
      <c r="AQ24" s="91">
        <f t="shared" si="11"/>
        <v>0</v>
      </c>
      <c r="AR24" s="91">
        <f t="shared" si="12"/>
        <v>0</v>
      </c>
      <c r="AS24" s="35">
        <f t="shared" si="13"/>
        <v>0</v>
      </c>
      <c r="AT24" s="35">
        <f t="shared" si="14"/>
        <v>0</v>
      </c>
      <c r="AU24" s="35">
        <f t="shared" si="15"/>
        <v>0</v>
      </c>
      <c r="AV24" s="35">
        <f t="shared" si="16"/>
        <v>0</v>
      </c>
    </row>
    <row r="25" spans="1:48" ht="25.5" customHeight="1">
      <c r="A25" s="93"/>
      <c r="B25" s="320"/>
      <c r="C25" s="320"/>
      <c r="D25" s="320"/>
      <c r="E25" s="89"/>
      <c r="F25" s="27" t="str">
        <f t="shared" si="0"/>
        <v>No</v>
      </c>
      <c r="G25" s="27" t="str">
        <f t="shared" si="0"/>
        <v>Yes</v>
      </c>
      <c r="H25" s="28" t="str">
        <f t="shared" si="1"/>
        <v>Friday</v>
      </c>
      <c r="I25" s="36">
        <f t="shared" si="17"/>
        <v>18</v>
      </c>
      <c r="J25" s="37">
        <f t="shared" si="2"/>
        <v>44883</v>
      </c>
      <c r="K25" s="67" t="str">
        <f t="shared" si="3"/>
        <v>Friday</v>
      </c>
      <c r="L25" s="46" t="str">
        <f t="shared" si="4"/>
        <v>No</v>
      </c>
      <c r="M25" s="69" t="str">
        <f t="shared" si="5"/>
        <v>Yes</v>
      </c>
      <c r="N25" s="79"/>
      <c r="O25" s="80"/>
      <c r="P25" s="85"/>
      <c r="Q25" s="80"/>
      <c r="R25" s="36">
        <f t="shared" si="18"/>
        <v>18</v>
      </c>
      <c r="S25" s="37">
        <f t="shared" si="6"/>
        <v>44883</v>
      </c>
      <c r="T25" s="37" t="str">
        <f t="shared" si="7"/>
        <v>Friday</v>
      </c>
      <c r="U25" s="37" t="str">
        <f t="shared" si="8"/>
        <v>No</v>
      </c>
      <c r="V25" s="38" t="str">
        <f t="shared" si="9"/>
        <v>Yes</v>
      </c>
      <c r="W25" s="304">
        <f t="shared" si="19"/>
        <v>0</v>
      </c>
      <c r="X25" s="305">
        <f t="shared" si="20"/>
        <v>0</v>
      </c>
      <c r="Y25" s="305">
        <f t="shared" si="21"/>
        <v>0</v>
      </c>
      <c r="Z25" s="305">
        <f t="shared" si="22"/>
        <v>0</v>
      </c>
      <c r="AA25" s="305">
        <f t="shared" si="23"/>
        <v>0</v>
      </c>
      <c r="AB25" s="305">
        <f t="shared" si="24"/>
        <v>0</v>
      </c>
      <c r="AC25" s="305">
        <f t="shared" si="25"/>
        <v>0</v>
      </c>
      <c r="AD25" s="306">
        <f t="shared" si="26"/>
        <v>0</v>
      </c>
      <c r="AE25" s="54"/>
      <c r="AF25" s="55"/>
      <c r="AG25" s="55"/>
      <c r="AH25" s="55"/>
      <c r="AI25" s="55"/>
      <c r="AJ25" s="55"/>
      <c r="AK25" s="55"/>
      <c r="AL25" s="56"/>
      <c r="AM25" s="94"/>
      <c r="AN25" s="21">
        <v>45505</v>
      </c>
      <c r="AQ25" s="91">
        <f t="shared" si="11"/>
        <v>0</v>
      </c>
      <c r="AR25" s="91">
        <f t="shared" si="12"/>
        <v>0</v>
      </c>
      <c r="AS25" s="35">
        <f t="shared" si="13"/>
        <v>0</v>
      </c>
      <c r="AT25" s="35">
        <f t="shared" si="14"/>
        <v>0</v>
      </c>
      <c r="AU25" s="35">
        <f t="shared" si="15"/>
        <v>0</v>
      </c>
      <c r="AV25" s="35">
        <f t="shared" si="16"/>
        <v>0</v>
      </c>
    </row>
    <row r="26" spans="1:48" ht="25.5" customHeight="1">
      <c r="A26" s="93"/>
      <c r="B26" s="320"/>
      <c r="C26" s="320"/>
      <c r="D26" s="320"/>
      <c r="E26" s="89"/>
      <c r="F26" s="27" t="str">
        <f t="shared" si="0"/>
        <v>No</v>
      </c>
      <c r="G26" s="27" t="str">
        <f t="shared" si="0"/>
        <v>No</v>
      </c>
      <c r="H26" s="28" t="str">
        <f t="shared" si="1"/>
        <v>Saturday</v>
      </c>
      <c r="I26" s="36">
        <f t="shared" si="17"/>
        <v>19</v>
      </c>
      <c r="J26" s="37">
        <f t="shared" si="2"/>
        <v>44884</v>
      </c>
      <c r="K26" s="67" t="str">
        <f t="shared" si="3"/>
        <v>Saturday</v>
      </c>
      <c r="L26" s="46" t="str">
        <f t="shared" si="4"/>
        <v>No</v>
      </c>
      <c r="M26" s="69" t="str">
        <f t="shared" si="5"/>
        <v>No</v>
      </c>
      <c r="N26" s="79"/>
      <c r="O26" s="80"/>
      <c r="P26" s="85"/>
      <c r="Q26" s="80"/>
      <c r="R26" s="36">
        <f t="shared" si="18"/>
        <v>19</v>
      </c>
      <c r="S26" s="37">
        <f t="shared" si="6"/>
        <v>44884</v>
      </c>
      <c r="T26" s="37" t="str">
        <f t="shared" si="7"/>
        <v>Saturday</v>
      </c>
      <c r="U26" s="37" t="str">
        <f t="shared" si="8"/>
        <v>No</v>
      </c>
      <c r="V26" s="38" t="str">
        <f t="shared" si="9"/>
        <v>No</v>
      </c>
      <c r="W26" s="304">
        <f t="shared" si="19"/>
        <v>0</v>
      </c>
      <c r="X26" s="305">
        <f t="shared" si="20"/>
        <v>0</v>
      </c>
      <c r="Y26" s="305">
        <f t="shared" si="21"/>
        <v>0</v>
      </c>
      <c r="Z26" s="305">
        <f t="shared" si="22"/>
        <v>0</v>
      </c>
      <c r="AA26" s="305">
        <f t="shared" si="23"/>
        <v>0</v>
      </c>
      <c r="AB26" s="305">
        <f t="shared" si="24"/>
        <v>0</v>
      </c>
      <c r="AC26" s="305">
        <f t="shared" si="25"/>
        <v>0</v>
      </c>
      <c r="AD26" s="306">
        <f t="shared" si="26"/>
        <v>0</v>
      </c>
      <c r="AE26" s="54"/>
      <c r="AF26" s="55"/>
      <c r="AG26" s="55"/>
      <c r="AH26" s="55"/>
      <c r="AI26" s="55"/>
      <c r="AJ26" s="55"/>
      <c r="AK26" s="55"/>
      <c r="AL26" s="56"/>
      <c r="AM26" s="94"/>
      <c r="AN26" s="21">
        <v>45536</v>
      </c>
      <c r="AQ26" s="91">
        <f t="shared" si="11"/>
        <v>0</v>
      </c>
      <c r="AR26" s="91">
        <f t="shared" si="12"/>
        <v>0</v>
      </c>
      <c r="AS26" s="35">
        <f t="shared" si="13"/>
        <v>0</v>
      </c>
      <c r="AT26" s="35">
        <f t="shared" si="14"/>
        <v>0</v>
      </c>
      <c r="AU26" s="35">
        <f t="shared" si="15"/>
        <v>0</v>
      </c>
      <c r="AV26" s="35">
        <f t="shared" si="16"/>
        <v>0</v>
      </c>
    </row>
    <row r="27" spans="1:48" ht="25.5" customHeight="1">
      <c r="A27" s="93"/>
      <c r="B27" s="320"/>
      <c r="C27" s="320"/>
      <c r="D27" s="320"/>
      <c r="E27" s="89"/>
      <c r="F27" s="27" t="str">
        <f t="shared" si="0"/>
        <v>Yes</v>
      </c>
      <c r="G27" s="27" t="str">
        <f t="shared" si="0"/>
        <v>No</v>
      </c>
      <c r="H27" s="28" t="str">
        <f t="shared" si="1"/>
        <v>Sunday</v>
      </c>
      <c r="I27" s="36">
        <f t="shared" si="17"/>
        <v>20</v>
      </c>
      <c r="J27" s="37">
        <f t="shared" si="2"/>
        <v>44885</v>
      </c>
      <c r="K27" s="67" t="str">
        <f t="shared" si="3"/>
        <v>Sunday</v>
      </c>
      <c r="L27" s="46" t="str">
        <f t="shared" si="4"/>
        <v>Yes</v>
      </c>
      <c r="M27" s="69" t="str">
        <f t="shared" si="5"/>
        <v>No</v>
      </c>
      <c r="N27" s="79"/>
      <c r="O27" s="80"/>
      <c r="P27" s="85"/>
      <c r="Q27" s="80"/>
      <c r="R27" s="36">
        <f t="shared" si="18"/>
        <v>20</v>
      </c>
      <c r="S27" s="37">
        <f t="shared" si="6"/>
        <v>44885</v>
      </c>
      <c r="T27" s="37" t="str">
        <f t="shared" si="7"/>
        <v>Sunday</v>
      </c>
      <c r="U27" s="37" t="str">
        <f t="shared" si="8"/>
        <v>Yes</v>
      </c>
      <c r="V27" s="38" t="str">
        <f t="shared" si="9"/>
        <v>No</v>
      </c>
      <c r="W27" s="304">
        <f t="shared" si="19"/>
        <v>0</v>
      </c>
      <c r="X27" s="305">
        <f t="shared" si="20"/>
        <v>0</v>
      </c>
      <c r="Y27" s="305">
        <f t="shared" si="21"/>
        <v>0</v>
      </c>
      <c r="Z27" s="305">
        <f t="shared" si="22"/>
        <v>0</v>
      </c>
      <c r="AA27" s="305">
        <f t="shared" si="23"/>
        <v>0</v>
      </c>
      <c r="AB27" s="305">
        <f t="shared" si="24"/>
        <v>0</v>
      </c>
      <c r="AC27" s="305">
        <f t="shared" si="25"/>
        <v>0</v>
      </c>
      <c r="AD27" s="306">
        <f t="shared" si="26"/>
        <v>0</v>
      </c>
      <c r="AE27" s="54"/>
      <c r="AF27" s="55"/>
      <c r="AG27" s="55"/>
      <c r="AH27" s="55"/>
      <c r="AI27" s="55"/>
      <c r="AJ27" s="55"/>
      <c r="AK27" s="55"/>
      <c r="AL27" s="56"/>
      <c r="AM27" s="94"/>
      <c r="AN27" s="21">
        <v>45566</v>
      </c>
      <c r="AQ27" s="91">
        <f t="shared" si="11"/>
        <v>0</v>
      </c>
      <c r="AR27" s="91">
        <f t="shared" si="12"/>
        <v>0</v>
      </c>
      <c r="AS27" s="35">
        <f t="shared" si="13"/>
        <v>0</v>
      </c>
      <c r="AT27" s="35">
        <f t="shared" si="14"/>
        <v>0</v>
      </c>
      <c r="AU27" s="35">
        <f t="shared" si="15"/>
        <v>0</v>
      </c>
      <c r="AV27" s="35">
        <f t="shared" si="16"/>
        <v>0</v>
      </c>
    </row>
    <row r="28" spans="1:48" ht="25.5" customHeight="1">
      <c r="A28" s="93"/>
      <c r="B28" s="320"/>
      <c r="C28" s="320"/>
      <c r="D28" s="320"/>
      <c r="E28" s="89"/>
      <c r="F28" s="27" t="str">
        <f t="shared" si="0"/>
        <v>No</v>
      </c>
      <c r="G28" s="27" t="str">
        <f t="shared" si="0"/>
        <v>No</v>
      </c>
      <c r="H28" s="28" t="str">
        <f t="shared" si="1"/>
        <v>Monday</v>
      </c>
      <c r="I28" s="36">
        <f t="shared" si="17"/>
        <v>21</v>
      </c>
      <c r="J28" s="37">
        <f t="shared" si="2"/>
        <v>44886</v>
      </c>
      <c r="K28" s="67" t="str">
        <f t="shared" si="3"/>
        <v>Monday</v>
      </c>
      <c r="L28" s="46" t="str">
        <f t="shared" si="4"/>
        <v>No</v>
      </c>
      <c r="M28" s="69" t="str">
        <f t="shared" si="5"/>
        <v>No</v>
      </c>
      <c r="N28" s="79"/>
      <c r="O28" s="80"/>
      <c r="P28" s="85"/>
      <c r="Q28" s="80"/>
      <c r="R28" s="36">
        <f t="shared" si="18"/>
        <v>21</v>
      </c>
      <c r="S28" s="37">
        <f t="shared" si="6"/>
        <v>44886</v>
      </c>
      <c r="T28" s="37" t="str">
        <f t="shared" si="7"/>
        <v>Monday</v>
      </c>
      <c r="U28" s="37" t="str">
        <f t="shared" si="8"/>
        <v>No</v>
      </c>
      <c r="V28" s="38" t="str">
        <f t="shared" si="9"/>
        <v>No</v>
      </c>
      <c r="W28" s="304">
        <f t="shared" si="19"/>
        <v>0</v>
      </c>
      <c r="X28" s="305">
        <f t="shared" si="20"/>
        <v>0</v>
      </c>
      <c r="Y28" s="305">
        <f t="shared" si="21"/>
        <v>0</v>
      </c>
      <c r="Z28" s="305">
        <f t="shared" si="22"/>
        <v>0</v>
      </c>
      <c r="AA28" s="305">
        <f t="shared" si="23"/>
        <v>0</v>
      </c>
      <c r="AB28" s="305">
        <f t="shared" si="24"/>
        <v>0</v>
      </c>
      <c r="AC28" s="305">
        <f t="shared" si="25"/>
        <v>0</v>
      </c>
      <c r="AD28" s="306">
        <f t="shared" si="26"/>
        <v>0</v>
      </c>
      <c r="AE28" s="54"/>
      <c r="AF28" s="55"/>
      <c r="AG28" s="55"/>
      <c r="AH28" s="55"/>
      <c r="AI28" s="55"/>
      <c r="AJ28" s="55"/>
      <c r="AK28" s="55"/>
      <c r="AL28" s="56"/>
      <c r="AM28" s="94"/>
      <c r="AN28" s="21">
        <v>45597</v>
      </c>
      <c r="AQ28" s="91">
        <f t="shared" si="11"/>
        <v>0</v>
      </c>
      <c r="AR28" s="91">
        <f t="shared" si="12"/>
        <v>0</v>
      </c>
      <c r="AS28" s="35">
        <f t="shared" si="13"/>
        <v>0</v>
      </c>
      <c r="AT28" s="35">
        <f t="shared" si="14"/>
        <v>0</v>
      </c>
      <c r="AU28" s="35">
        <f t="shared" si="15"/>
        <v>0</v>
      </c>
      <c r="AV28" s="35">
        <f t="shared" si="16"/>
        <v>0</v>
      </c>
    </row>
    <row r="29" spans="1:48" ht="25.5" customHeight="1">
      <c r="A29" s="93"/>
      <c r="B29" s="320"/>
      <c r="C29" s="320"/>
      <c r="D29" s="320"/>
      <c r="E29" s="89"/>
      <c r="F29" s="27" t="str">
        <f t="shared" si="0"/>
        <v>No</v>
      </c>
      <c r="G29" s="27" t="str">
        <f t="shared" si="0"/>
        <v>Yes</v>
      </c>
      <c r="H29" s="28" t="str">
        <f t="shared" si="1"/>
        <v>Tuesday</v>
      </c>
      <c r="I29" s="36">
        <f t="shared" si="17"/>
        <v>22</v>
      </c>
      <c r="J29" s="37">
        <f t="shared" si="2"/>
        <v>44887</v>
      </c>
      <c r="K29" s="67" t="str">
        <f t="shared" si="3"/>
        <v>Tuesday</v>
      </c>
      <c r="L29" s="46" t="str">
        <f t="shared" si="4"/>
        <v>No</v>
      </c>
      <c r="M29" s="69" t="str">
        <f t="shared" si="5"/>
        <v>Yes</v>
      </c>
      <c r="N29" s="79"/>
      <c r="O29" s="80"/>
      <c r="P29" s="85"/>
      <c r="Q29" s="80"/>
      <c r="R29" s="36">
        <f t="shared" si="18"/>
        <v>22</v>
      </c>
      <c r="S29" s="37">
        <f t="shared" si="6"/>
        <v>44887</v>
      </c>
      <c r="T29" s="37" t="str">
        <f t="shared" si="7"/>
        <v>Tuesday</v>
      </c>
      <c r="U29" s="37" t="str">
        <f t="shared" si="8"/>
        <v>No</v>
      </c>
      <c r="V29" s="38" t="str">
        <f t="shared" si="9"/>
        <v>Yes</v>
      </c>
      <c r="W29" s="304">
        <f t="shared" si="19"/>
        <v>0</v>
      </c>
      <c r="X29" s="305">
        <f t="shared" si="20"/>
        <v>0</v>
      </c>
      <c r="Y29" s="305">
        <f t="shared" si="21"/>
        <v>0</v>
      </c>
      <c r="Z29" s="305">
        <f t="shared" si="22"/>
        <v>0</v>
      </c>
      <c r="AA29" s="305">
        <f t="shared" si="23"/>
        <v>0</v>
      </c>
      <c r="AB29" s="305">
        <f t="shared" si="24"/>
        <v>0</v>
      </c>
      <c r="AC29" s="305">
        <f t="shared" si="25"/>
        <v>0</v>
      </c>
      <c r="AD29" s="306">
        <f t="shared" si="26"/>
        <v>0</v>
      </c>
      <c r="AE29" s="54"/>
      <c r="AF29" s="55"/>
      <c r="AG29" s="55"/>
      <c r="AH29" s="55"/>
      <c r="AI29" s="55"/>
      <c r="AJ29" s="55"/>
      <c r="AK29" s="55"/>
      <c r="AL29" s="56"/>
      <c r="AM29" s="94"/>
      <c r="AN29" s="21">
        <v>45627</v>
      </c>
      <c r="AQ29" s="91">
        <f t="shared" si="11"/>
        <v>0</v>
      </c>
      <c r="AR29" s="91">
        <f t="shared" si="12"/>
        <v>0</v>
      </c>
      <c r="AS29" s="35">
        <f t="shared" si="13"/>
        <v>0</v>
      </c>
      <c r="AT29" s="35">
        <f t="shared" si="14"/>
        <v>0</v>
      </c>
      <c r="AU29" s="35">
        <f t="shared" si="15"/>
        <v>0</v>
      </c>
      <c r="AV29" s="35">
        <f t="shared" si="16"/>
        <v>0</v>
      </c>
    </row>
    <row r="30" spans="1:48" ht="25.5" customHeight="1">
      <c r="A30" s="93"/>
      <c r="B30" s="320"/>
      <c r="C30" s="320"/>
      <c r="D30" s="320"/>
      <c r="E30" s="89"/>
      <c r="F30" s="27" t="str">
        <f t="shared" si="0"/>
        <v>No</v>
      </c>
      <c r="G30" s="27" t="str">
        <f t="shared" si="0"/>
        <v>No</v>
      </c>
      <c r="H30" s="28" t="str">
        <f t="shared" si="1"/>
        <v>Wednesday</v>
      </c>
      <c r="I30" s="36">
        <f t="shared" si="17"/>
        <v>23</v>
      </c>
      <c r="J30" s="37">
        <f t="shared" si="2"/>
        <v>44888</v>
      </c>
      <c r="K30" s="67" t="str">
        <f t="shared" si="3"/>
        <v>Wednesday</v>
      </c>
      <c r="L30" s="46" t="str">
        <f t="shared" si="4"/>
        <v>No</v>
      </c>
      <c r="M30" s="69" t="str">
        <f t="shared" si="5"/>
        <v>No</v>
      </c>
      <c r="N30" s="79"/>
      <c r="O30" s="80"/>
      <c r="P30" s="85"/>
      <c r="Q30" s="80"/>
      <c r="R30" s="36">
        <f t="shared" si="18"/>
        <v>23</v>
      </c>
      <c r="S30" s="37">
        <f t="shared" si="6"/>
        <v>44888</v>
      </c>
      <c r="T30" s="37" t="str">
        <f t="shared" si="7"/>
        <v>Wednesday</v>
      </c>
      <c r="U30" s="37" t="str">
        <f t="shared" si="8"/>
        <v>No</v>
      </c>
      <c r="V30" s="38" t="str">
        <f t="shared" si="9"/>
        <v>No</v>
      </c>
      <c r="W30" s="304">
        <f t="shared" si="19"/>
        <v>0</v>
      </c>
      <c r="X30" s="305">
        <f t="shared" si="20"/>
        <v>0</v>
      </c>
      <c r="Y30" s="305">
        <f t="shared" si="21"/>
        <v>0</v>
      </c>
      <c r="Z30" s="305">
        <f t="shared" si="22"/>
        <v>0</v>
      </c>
      <c r="AA30" s="305">
        <f t="shared" si="23"/>
        <v>0</v>
      </c>
      <c r="AB30" s="305">
        <f t="shared" si="24"/>
        <v>0</v>
      </c>
      <c r="AC30" s="305">
        <f t="shared" si="25"/>
        <v>0</v>
      </c>
      <c r="AD30" s="306">
        <f t="shared" si="26"/>
        <v>0</v>
      </c>
      <c r="AE30" s="54"/>
      <c r="AF30" s="55"/>
      <c r="AG30" s="55"/>
      <c r="AH30" s="55"/>
      <c r="AI30" s="55"/>
      <c r="AJ30" s="55"/>
      <c r="AK30" s="55"/>
      <c r="AL30" s="56"/>
      <c r="AM30" s="94"/>
      <c r="AN30" s="21">
        <v>45658</v>
      </c>
      <c r="AQ30" s="91">
        <f t="shared" si="11"/>
        <v>0</v>
      </c>
      <c r="AR30" s="91">
        <f t="shared" si="12"/>
        <v>0</v>
      </c>
      <c r="AS30" s="35">
        <f t="shared" si="13"/>
        <v>0</v>
      </c>
      <c r="AT30" s="35">
        <f t="shared" si="14"/>
        <v>0</v>
      </c>
      <c r="AU30" s="35">
        <f t="shared" si="15"/>
        <v>0</v>
      </c>
      <c r="AV30" s="35">
        <f t="shared" si="16"/>
        <v>0</v>
      </c>
    </row>
    <row r="31" spans="1:48" ht="25.5" customHeight="1">
      <c r="A31" s="93"/>
      <c r="B31" s="320"/>
      <c r="C31" s="320"/>
      <c r="D31" s="320"/>
      <c r="E31" s="89"/>
      <c r="F31" s="27" t="str">
        <f t="shared" si="0"/>
        <v>No</v>
      </c>
      <c r="G31" s="27" t="str">
        <f t="shared" si="0"/>
        <v>No</v>
      </c>
      <c r="H31" s="28" t="str">
        <f t="shared" si="1"/>
        <v>Thursday</v>
      </c>
      <c r="I31" s="36">
        <f t="shared" si="17"/>
        <v>24</v>
      </c>
      <c r="J31" s="37">
        <f t="shared" si="2"/>
        <v>44889</v>
      </c>
      <c r="K31" s="67" t="str">
        <f t="shared" si="3"/>
        <v>Thursday</v>
      </c>
      <c r="L31" s="46" t="str">
        <f t="shared" si="4"/>
        <v>No</v>
      </c>
      <c r="M31" s="69" t="str">
        <f t="shared" si="5"/>
        <v>No</v>
      </c>
      <c r="N31" s="79"/>
      <c r="O31" s="80"/>
      <c r="P31" s="85"/>
      <c r="Q31" s="80"/>
      <c r="R31" s="36">
        <f t="shared" si="18"/>
        <v>24</v>
      </c>
      <c r="S31" s="37">
        <f t="shared" si="6"/>
        <v>44889</v>
      </c>
      <c r="T31" s="37" t="str">
        <f t="shared" si="7"/>
        <v>Thursday</v>
      </c>
      <c r="U31" s="37" t="str">
        <f t="shared" si="8"/>
        <v>No</v>
      </c>
      <c r="V31" s="38" t="str">
        <f t="shared" si="9"/>
        <v>No</v>
      </c>
      <c r="W31" s="304">
        <f t="shared" si="19"/>
        <v>0</v>
      </c>
      <c r="X31" s="305">
        <f t="shared" si="20"/>
        <v>0</v>
      </c>
      <c r="Y31" s="305">
        <f t="shared" si="21"/>
        <v>0</v>
      </c>
      <c r="Z31" s="305">
        <f t="shared" si="22"/>
        <v>0</v>
      </c>
      <c r="AA31" s="305">
        <f t="shared" si="23"/>
        <v>0</v>
      </c>
      <c r="AB31" s="305">
        <f t="shared" si="24"/>
        <v>0</v>
      </c>
      <c r="AC31" s="305">
        <f t="shared" si="25"/>
        <v>0</v>
      </c>
      <c r="AD31" s="306">
        <f t="shared" si="26"/>
        <v>0</v>
      </c>
      <c r="AE31" s="54"/>
      <c r="AF31" s="55"/>
      <c r="AG31" s="55"/>
      <c r="AH31" s="55"/>
      <c r="AI31" s="55"/>
      <c r="AJ31" s="55"/>
      <c r="AK31" s="55"/>
      <c r="AL31" s="56"/>
      <c r="AM31" s="94"/>
      <c r="AN31" s="21">
        <v>45689</v>
      </c>
      <c r="AQ31" s="91">
        <f t="shared" si="11"/>
        <v>0</v>
      </c>
      <c r="AR31" s="91">
        <f t="shared" si="12"/>
        <v>0</v>
      </c>
      <c r="AS31" s="35">
        <f t="shared" si="13"/>
        <v>0</v>
      </c>
      <c r="AT31" s="35">
        <f t="shared" si="14"/>
        <v>0</v>
      </c>
      <c r="AU31" s="35">
        <f t="shared" si="15"/>
        <v>0</v>
      </c>
      <c r="AV31" s="35">
        <f t="shared" si="16"/>
        <v>0</v>
      </c>
    </row>
    <row r="32" spans="1:48" ht="25.5" customHeight="1">
      <c r="A32" s="93"/>
      <c r="B32" s="320"/>
      <c r="C32" s="320"/>
      <c r="D32" s="320"/>
      <c r="E32" s="89"/>
      <c r="F32" s="27" t="str">
        <f t="shared" si="0"/>
        <v>No</v>
      </c>
      <c r="G32" s="27" t="str">
        <f t="shared" si="0"/>
        <v>Yes</v>
      </c>
      <c r="H32" s="28" t="str">
        <f t="shared" si="1"/>
        <v>Friday</v>
      </c>
      <c r="I32" s="36">
        <f t="shared" si="17"/>
        <v>25</v>
      </c>
      <c r="J32" s="37">
        <f t="shared" si="2"/>
        <v>44890</v>
      </c>
      <c r="K32" s="67" t="str">
        <f t="shared" si="3"/>
        <v>Friday</v>
      </c>
      <c r="L32" s="46" t="str">
        <f t="shared" si="4"/>
        <v>No</v>
      </c>
      <c r="M32" s="69" t="str">
        <f t="shared" si="5"/>
        <v>Yes</v>
      </c>
      <c r="N32" s="79"/>
      <c r="O32" s="80"/>
      <c r="P32" s="85"/>
      <c r="Q32" s="80"/>
      <c r="R32" s="36">
        <f t="shared" si="18"/>
        <v>25</v>
      </c>
      <c r="S32" s="37">
        <f t="shared" si="6"/>
        <v>44890</v>
      </c>
      <c r="T32" s="37" t="str">
        <f t="shared" si="7"/>
        <v>Friday</v>
      </c>
      <c r="U32" s="37" t="str">
        <f t="shared" si="8"/>
        <v>No</v>
      </c>
      <c r="V32" s="38" t="str">
        <f t="shared" si="9"/>
        <v>Yes</v>
      </c>
      <c r="W32" s="304">
        <f t="shared" si="19"/>
        <v>0</v>
      </c>
      <c r="X32" s="305">
        <f t="shared" si="20"/>
        <v>0</v>
      </c>
      <c r="Y32" s="305">
        <f t="shared" si="21"/>
        <v>0</v>
      </c>
      <c r="Z32" s="305">
        <f t="shared" si="22"/>
        <v>0</v>
      </c>
      <c r="AA32" s="305">
        <f t="shared" si="23"/>
        <v>0</v>
      </c>
      <c r="AB32" s="305">
        <f t="shared" si="24"/>
        <v>0</v>
      </c>
      <c r="AC32" s="305">
        <f t="shared" si="25"/>
        <v>0</v>
      </c>
      <c r="AD32" s="306">
        <f t="shared" si="26"/>
        <v>0</v>
      </c>
      <c r="AE32" s="54">
        <v>14</v>
      </c>
      <c r="AF32" s="55">
        <v>12</v>
      </c>
      <c r="AG32" s="55">
        <v>10</v>
      </c>
      <c r="AH32" s="55">
        <v>15</v>
      </c>
      <c r="AI32" s="55">
        <v>16</v>
      </c>
      <c r="AJ32" s="55">
        <v>17</v>
      </c>
      <c r="AK32" s="55">
        <v>20</v>
      </c>
      <c r="AL32" s="56">
        <v>20</v>
      </c>
      <c r="AM32" s="94"/>
      <c r="AN32" s="21">
        <v>45717</v>
      </c>
      <c r="AQ32" s="91">
        <f>AE32+AF32+AG32+AH32+AI32</f>
        <v>67</v>
      </c>
      <c r="AR32" s="91">
        <f>AJ32+AK32+AL32</f>
        <v>57</v>
      </c>
      <c r="AS32" s="35">
        <f>(AQ32*15)/1000</f>
        <v>1.0049999999999999</v>
      </c>
      <c r="AT32" s="35">
        <f>(AR32*20)/1000</f>
        <v>1.1399999999999999</v>
      </c>
      <c r="AU32" s="35">
        <f>(AQ32*8.4)/1000</f>
        <v>0.56280000000000008</v>
      </c>
      <c r="AV32" s="35">
        <f>(AR32*10.2)/1000</f>
        <v>0.58140000000000003</v>
      </c>
    </row>
    <row r="33" spans="1:48" ht="25.5" customHeight="1">
      <c r="A33" s="93"/>
      <c r="B33" s="320"/>
      <c r="C33" s="320"/>
      <c r="D33" s="320"/>
      <c r="E33" s="89"/>
      <c r="F33" s="27" t="str">
        <f t="shared" si="0"/>
        <v>No</v>
      </c>
      <c r="G33" s="27" t="str">
        <f t="shared" si="0"/>
        <v>No</v>
      </c>
      <c r="H33" s="28" t="str">
        <f t="shared" si="1"/>
        <v>Saturday</v>
      </c>
      <c r="I33" s="36">
        <f t="shared" si="17"/>
        <v>26</v>
      </c>
      <c r="J33" s="37">
        <f t="shared" si="2"/>
        <v>44891</v>
      </c>
      <c r="K33" s="67" t="str">
        <f t="shared" si="3"/>
        <v>Saturday</v>
      </c>
      <c r="L33" s="46" t="str">
        <f t="shared" si="4"/>
        <v>No</v>
      </c>
      <c r="M33" s="69" t="str">
        <f t="shared" si="5"/>
        <v>No</v>
      </c>
      <c r="N33" s="79"/>
      <c r="O33" s="80"/>
      <c r="P33" s="85"/>
      <c r="Q33" s="80"/>
      <c r="R33" s="36">
        <f t="shared" si="18"/>
        <v>26</v>
      </c>
      <c r="S33" s="37">
        <f t="shared" si="6"/>
        <v>44891</v>
      </c>
      <c r="T33" s="37" t="str">
        <f t="shared" si="7"/>
        <v>Saturday</v>
      </c>
      <c r="U33" s="37" t="str">
        <f t="shared" si="8"/>
        <v>No</v>
      </c>
      <c r="V33" s="38" t="str">
        <f t="shared" si="9"/>
        <v>No</v>
      </c>
      <c r="W33" s="304">
        <f t="shared" si="19"/>
        <v>0</v>
      </c>
      <c r="X33" s="305">
        <f t="shared" si="20"/>
        <v>0</v>
      </c>
      <c r="Y33" s="305">
        <f t="shared" si="21"/>
        <v>0</v>
      </c>
      <c r="Z33" s="305">
        <f t="shared" si="22"/>
        <v>0</v>
      </c>
      <c r="AA33" s="305">
        <f t="shared" si="23"/>
        <v>0</v>
      </c>
      <c r="AB33" s="305">
        <f t="shared" si="24"/>
        <v>0</v>
      </c>
      <c r="AC33" s="305">
        <f t="shared" si="25"/>
        <v>0</v>
      </c>
      <c r="AD33" s="306">
        <f t="shared" si="26"/>
        <v>0</v>
      </c>
      <c r="AE33" s="54"/>
      <c r="AF33" s="55"/>
      <c r="AG33" s="55"/>
      <c r="AH33" s="55"/>
      <c r="AI33" s="55"/>
      <c r="AJ33" s="55"/>
      <c r="AK33" s="55"/>
      <c r="AL33" s="56"/>
      <c r="AM33" s="94"/>
      <c r="AN33" s="21">
        <v>45748</v>
      </c>
      <c r="AQ33" s="91">
        <f t="shared" si="11"/>
        <v>0</v>
      </c>
      <c r="AR33" s="91">
        <f t="shared" si="12"/>
        <v>0</v>
      </c>
      <c r="AS33" s="35">
        <f t="shared" si="13"/>
        <v>0</v>
      </c>
      <c r="AT33" s="35">
        <f t="shared" si="14"/>
        <v>0</v>
      </c>
      <c r="AU33" s="35">
        <f t="shared" si="15"/>
        <v>0</v>
      </c>
      <c r="AV33" s="35">
        <f t="shared" si="16"/>
        <v>0</v>
      </c>
    </row>
    <row r="34" spans="1:48" ht="25.5" customHeight="1">
      <c r="A34" s="93"/>
      <c r="B34" s="320"/>
      <c r="C34" s="320"/>
      <c r="D34" s="320"/>
      <c r="E34" s="89"/>
      <c r="F34" s="27" t="str">
        <f t="shared" si="0"/>
        <v>Yes</v>
      </c>
      <c r="G34" s="27" t="str">
        <f t="shared" si="0"/>
        <v>No</v>
      </c>
      <c r="H34" s="28" t="str">
        <f t="shared" si="1"/>
        <v>Sunday</v>
      </c>
      <c r="I34" s="36">
        <f t="shared" si="17"/>
        <v>27</v>
      </c>
      <c r="J34" s="37">
        <f t="shared" si="2"/>
        <v>44892</v>
      </c>
      <c r="K34" s="67" t="str">
        <f t="shared" si="3"/>
        <v>Sunday</v>
      </c>
      <c r="L34" s="46" t="str">
        <f t="shared" si="4"/>
        <v>Yes</v>
      </c>
      <c r="M34" s="69" t="str">
        <f t="shared" si="5"/>
        <v>No</v>
      </c>
      <c r="N34" s="79"/>
      <c r="O34" s="80"/>
      <c r="P34" s="85"/>
      <c r="Q34" s="80"/>
      <c r="R34" s="36">
        <f t="shared" si="18"/>
        <v>27</v>
      </c>
      <c r="S34" s="37">
        <f t="shared" si="6"/>
        <v>44892</v>
      </c>
      <c r="T34" s="37" t="str">
        <f t="shared" si="7"/>
        <v>Sunday</v>
      </c>
      <c r="U34" s="37" t="str">
        <f t="shared" si="8"/>
        <v>Yes</v>
      </c>
      <c r="V34" s="38" t="str">
        <f t="shared" si="9"/>
        <v>No</v>
      </c>
      <c r="W34" s="304">
        <f t="shared" si="19"/>
        <v>0</v>
      </c>
      <c r="X34" s="305">
        <f t="shared" si="20"/>
        <v>0</v>
      </c>
      <c r="Y34" s="305">
        <f t="shared" si="21"/>
        <v>0</v>
      </c>
      <c r="Z34" s="305">
        <f t="shared" si="22"/>
        <v>0</v>
      </c>
      <c r="AA34" s="305">
        <f t="shared" si="23"/>
        <v>0</v>
      </c>
      <c r="AB34" s="305">
        <f t="shared" si="24"/>
        <v>0</v>
      </c>
      <c r="AC34" s="305">
        <f t="shared" si="25"/>
        <v>0</v>
      </c>
      <c r="AD34" s="306">
        <f t="shared" si="26"/>
        <v>0</v>
      </c>
      <c r="AE34" s="54"/>
      <c r="AF34" s="55"/>
      <c r="AG34" s="55"/>
      <c r="AH34" s="55"/>
      <c r="AI34" s="55"/>
      <c r="AJ34" s="55"/>
      <c r="AK34" s="55"/>
      <c r="AL34" s="56"/>
      <c r="AM34" s="94"/>
      <c r="AN34" s="21">
        <v>45778</v>
      </c>
      <c r="AQ34" s="91">
        <f t="shared" si="11"/>
        <v>0</v>
      </c>
      <c r="AR34" s="91">
        <f t="shared" si="12"/>
        <v>0</v>
      </c>
      <c r="AS34" s="35">
        <f t="shared" si="13"/>
        <v>0</v>
      </c>
      <c r="AT34" s="35">
        <f t="shared" si="14"/>
        <v>0</v>
      </c>
      <c r="AU34" s="35">
        <f t="shared" si="15"/>
        <v>0</v>
      </c>
      <c r="AV34" s="35">
        <f t="shared" si="16"/>
        <v>0</v>
      </c>
    </row>
    <row r="35" spans="1:48" ht="25.5" customHeight="1">
      <c r="A35" s="93"/>
      <c r="B35" s="320"/>
      <c r="C35" s="320"/>
      <c r="D35" s="320"/>
      <c r="E35" s="89"/>
      <c r="F35" s="27" t="str">
        <f t="shared" si="0"/>
        <v>No</v>
      </c>
      <c r="G35" s="27" t="str">
        <f t="shared" si="0"/>
        <v>No</v>
      </c>
      <c r="H35" s="28" t="str">
        <f t="shared" si="1"/>
        <v>Monday</v>
      </c>
      <c r="I35" s="36">
        <f t="shared" si="17"/>
        <v>28</v>
      </c>
      <c r="J35" s="37">
        <f t="shared" si="2"/>
        <v>44893</v>
      </c>
      <c r="K35" s="67" t="str">
        <f t="shared" si="3"/>
        <v>Monday</v>
      </c>
      <c r="L35" s="46" t="str">
        <f t="shared" si="4"/>
        <v>No</v>
      </c>
      <c r="M35" s="69" t="str">
        <f t="shared" si="5"/>
        <v>No</v>
      </c>
      <c r="N35" s="79"/>
      <c r="O35" s="80"/>
      <c r="P35" s="85"/>
      <c r="Q35" s="80"/>
      <c r="R35" s="36">
        <f t="shared" si="18"/>
        <v>28</v>
      </c>
      <c r="S35" s="37">
        <f t="shared" si="6"/>
        <v>44893</v>
      </c>
      <c r="T35" s="37" t="str">
        <f t="shared" si="7"/>
        <v>Monday</v>
      </c>
      <c r="U35" s="37" t="str">
        <f t="shared" si="8"/>
        <v>No</v>
      </c>
      <c r="V35" s="38" t="str">
        <f t="shared" si="9"/>
        <v>No</v>
      </c>
      <c r="W35" s="304">
        <f t="shared" si="19"/>
        <v>0</v>
      </c>
      <c r="X35" s="305">
        <f t="shared" si="20"/>
        <v>0</v>
      </c>
      <c r="Y35" s="305">
        <f t="shared" si="21"/>
        <v>0</v>
      </c>
      <c r="Z35" s="305">
        <f t="shared" si="22"/>
        <v>0</v>
      </c>
      <c r="AA35" s="305">
        <f t="shared" si="23"/>
        <v>0</v>
      </c>
      <c r="AB35" s="305">
        <f t="shared" si="24"/>
        <v>0</v>
      </c>
      <c r="AC35" s="305">
        <f t="shared" si="25"/>
        <v>0</v>
      </c>
      <c r="AD35" s="306">
        <f t="shared" si="26"/>
        <v>0</v>
      </c>
      <c r="AE35" s="54"/>
      <c r="AF35" s="55"/>
      <c r="AG35" s="55"/>
      <c r="AH35" s="55"/>
      <c r="AI35" s="55"/>
      <c r="AJ35" s="55"/>
      <c r="AK35" s="55"/>
      <c r="AL35" s="56"/>
      <c r="AM35" s="94"/>
      <c r="AN35" s="21">
        <v>45809</v>
      </c>
      <c r="AQ35" s="91">
        <f t="shared" si="11"/>
        <v>0</v>
      </c>
      <c r="AR35" s="91">
        <f t="shared" si="12"/>
        <v>0</v>
      </c>
      <c r="AS35" s="35">
        <f t="shared" si="13"/>
        <v>0</v>
      </c>
      <c r="AT35" s="35">
        <f t="shared" si="14"/>
        <v>0</v>
      </c>
      <c r="AU35" s="35">
        <f t="shared" si="15"/>
        <v>0</v>
      </c>
      <c r="AV35" s="35">
        <f t="shared" si="16"/>
        <v>0</v>
      </c>
    </row>
    <row r="36" spans="1:48" ht="25.5" customHeight="1">
      <c r="A36" s="93"/>
      <c r="B36" s="320"/>
      <c r="C36" s="320"/>
      <c r="D36" s="320"/>
      <c r="E36" s="89"/>
      <c r="F36" s="27" t="str">
        <f t="shared" si="0"/>
        <v>No</v>
      </c>
      <c r="G36" s="27" t="str">
        <f t="shared" si="0"/>
        <v>Yes</v>
      </c>
      <c r="H36" s="28" t="str">
        <f t="shared" si="1"/>
        <v>Tuesday</v>
      </c>
      <c r="I36" s="36">
        <f t="shared" si="17"/>
        <v>29</v>
      </c>
      <c r="J36" s="37">
        <f t="shared" si="2"/>
        <v>44894</v>
      </c>
      <c r="K36" s="67" t="str">
        <f t="shared" si="3"/>
        <v>Tuesday</v>
      </c>
      <c r="L36" s="46" t="str">
        <f t="shared" si="4"/>
        <v>No</v>
      </c>
      <c r="M36" s="69" t="str">
        <f t="shared" si="5"/>
        <v>Yes</v>
      </c>
      <c r="N36" s="79"/>
      <c r="O36" s="80"/>
      <c r="P36" s="85"/>
      <c r="Q36" s="80"/>
      <c r="R36" s="36">
        <f t="shared" si="18"/>
        <v>29</v>
      </c>
      <c r="S36" s="37">
        <f t="shared" si="6"/>
        <v>44894</v>
      </c>
      <c r="T36" s="37" t="str">
        <f t="shared" si="7"/>
        <v>Tuesday</v>
      </c>
      <c r="U36" s="37" t="str">
        <f t="shared" si="8"/>
        <v>No</v>
      </c>
      <c r="V36" s="38" t="str">
        <f t="shared" si="9"/>
        <v>Yes</v>
      </c>
      <c r="W36" s="304">
        <f t="shared" si="19"/>
        <v>0</v>
      </c>
      <c r="X36" s="305">
        <f t="shared" si="20"/>
        <v>0</v>
      </c>
      <c r="Y36" s="305">
        <f t="shared" si="21"/>
        <v>0</v>
      </c>
      <c r="Z36" s="305">
        <f t="shared" si="22"/>
        <v>0</v>
      </c>
      <c r="AA36" s="305">
        <f t="shared" si="23"/>
        <v>0</v>
      </c>
      <c r="AB36" s="305">
        <f t="shared" si="24"/>
        <v>0</v>
      </c>
      <c r="AC36" s="305">
        <f t="shared" si="25"/>
        <v>0</v>
      </c>
      <c r="AD36" s="306">
        <f t="shared" si="26"/>
        <v>0</v>
      </c>
      <c r="AE36" s="51">
        <v>10</v>
      </c>
      <c r="AF36" s="52">
        <v>5</v>
      </c>
      <c r="AG36" s="52">
        <v>23</v>
      </c>
      <c r="AH36" s="52">
        <v>2</v>
      </c>
      <c r="AI36" s="52">
        <v>10</v>
      </c>
      <c r="AJ36" s="52">
        <v>3</v>
      </c>
      <c r="AK36" s="52">
        <v>4</v>
      </c>
      <c r="AL36" s="53">
        <v>5</v>
      </c>
      <c r="AM36" s="94"/>
      <c r="AN36" s="21">
        <v>45839</v>
      </c>
      <c r="AQ36" s="91">
        <f t="shared" si="11"/>
        <v>50</v>
      </c>
      <c r="AR36" s="91">
        <f t="shared" si="12"/>
        <v>12</v>
      </c>
      <c r="AS36" s="35">
        <f t="shared" si="13"/>
        <v>0.75</v>
      </c>
      <c r="AT36" s="35">
        <f t="shared" si="14"/>
        <v>0.24</v>
      </c>
      <c r="AU36" s="35">
        <f t="shared" si="15"/>
        <v>0.42</v>
      </c>
      <c r="AV36" s="35">
        <f t="shared" si="16"/>
        <v>0.12239999999999999</v>
      </c>
    </row>
    <row r="37" spans="1:48" ht="25.5" customHeight="1">
      <c r="A37" s="93"/>
      <c r="B37" s="320"/>
      <c r="C37" s="320"/>
      <c r="D37" s="320"/>
      <c r="E37" s="89"/>
      <c r="F37" s="27" t="str">
        <f t="shared" si="0"/>
        <v>No</v>
      </c>
      <c r="G37" s="27" t="str">
        <f t="shared" si="0"/>
        <v>No</v>
      </c>
      <c r="H37" s="28" t="str">
        <f t="shared" si="1"/>
        <v>Wednesday</v>
      </c>
      <c r="I37" s="36">
        <f t="shared" si="17"/>
        <v>30</v>
      </c>
      <c r="J37" s="37">
        <f t="shared" si="2"/>
        <v>44895</v>
      </c>
      <c r="K37" s="67" t="str">
        <f t="shared" si="3"/>
        <v>Wednesday</v>
      </c>
      <c r="L37" s="46" t="str">
        <f t="shared" si="4"/>
        <v>No</v>
      </c>
      <c r="M37" s="69" t="str">
        <f t="shared" si="5"/>
        <v>No</v>
      </c>
      <c r="N37" s="79"/>
      <c r="O37" s="80"/>
      <c r="P37" s="85"/>
      <c r="Q37" s="80"/>
      <c r="R37" s="36">
        <f t="shared" si="18"/>
        <v>30</v>
      </c>
      <c r="S37" s="37">
        <f t="shared" si="6"/>
        <v>44895</v>
      </c>
      <c r="T37" s="37" t="str">
        <f t="shared" si="7"/>
        <v>Wednesday</v>
      </c>
      <c r="U37" s="37" t="str">
        <f t="shared" si="8"/>
        <v>No</v>
      </c>
      <c r="V37" s="38" t="str">
        <f t="shared" si="9"/>
        <v>No</v>
      </c>
      <c r="W37" s="304">
        <f t="shared" si="19"/>
        <v>0</v>
      </c>
      <c r="X37" s="305">
        <f t="shared" si="20"/>
        <v>0</v>
      </c>
      <c r="Y37" s="305">
        <f t="shared" si="21"/>
        <v>0</v>
      </c>
      <c r="Z37" s="305">
        <f t="shared" si="22"/>
        <v>0</v>
      </c>
      <c r="AA37" s="305">
        <f t="shared" si="23"/>
        <v>0</v>
      </c>
      <c r="AB37" s="305">
        <f t="shared" si="24"/>
        <v>0</v>
      </c>
      <c r="AC37" s="305">
        <f t="shared" si="25"/>
        <v>0</v>
      </c>
      <c r="AD37" s="306">
        <f t="shared" si="26"/>
        <v>0</v>
      </c>
      <c r="AE37" s="54"/>
      <c r="AF37" s="55"/>
      <c r="AG37" s="55"/>
      <c r="AH37" s="55"/>
      <c r="AI37" s="55"/>
      <c r="AJ37" s="55"/>
      <c r="AK37" s="55"/>
      <c r="AL37" s="56"/>
      <c r="AM37" s="94"/>
      <c r="AN37" s="21">
        <v>45870</v>
      </c>
      <c r="AQ37" s="91">
        <f t="shared" si="11"/>
        <v>0</v>
      </c>
      <c r="AR37" s="91">
        <f t="shared" si="12"/>
        <v>0</v>
      </c>
      <c r="AS37" s="35">
        <f t="shared" si="13"/>
        <v>0</v>
      </c>
      <c r="AT37" s="35">
        <f t="shared" si="14"/>
        <v>0</v>
      </c>
      <c r="AU37" s="35">
        <f t="shared" si="15"/>
        <v>0</v>
      </c>
      <c r="AV37" s="35">
        <f t="shared" si="16"/>
        <v>0</v>
      </c>
    </row>
    <row r="38" spans="1:48" ht="25.5" customHeight="1" thickBot="1">
      <c r="A38" s="93"/>
      <c r="B38" s="320"/>
      <c r="C38" s="320"/>
      <c r="D38" s="320"/>
      <c r="E38" s="89"/>
      <c r="F38" s="27" t="str">
        <f t="shared" si="0"/>
        <v>No</v>
      </c>
      <c r="G38" s="27" t="str">
        <f t="shared" si="0"/>
        <v>No</v>
      </c>
      <c r="H38" s="28">
        <f t="shared" si="1"/>
        <v>0</v>
      </c>
      <c r="I38" s="39">
        <f t="shared" si="17"/>
        <v>0</v>
      </c>
      <c r="J38" s="40">
        <f t="shared" si="2"/>
        <v>0</v>
      </c>
      <c r="K38" s="40">
        <f t="shared" si="3"/>
        <v>0</v>
      </c>
      <c r="L38" s="47" t="str">
        <f t="shared" si="4"/>
        <v>No</v>
      </c>
      <c r="M38" s="70" t="str">
        <f t="shared" si="5"/>
        <v>No</v>
      </c>
      <c r="N38" s="86"/>
      <c r="O38" s="87"/>
      <c r="P38" s="88"/>
      <c r="Q38" s="87"/>
      <c r="R38" s="41">
        <f t="shared" si="18"/>
        <v>0</v>
      </c>
      <c r="S38" s="42">
        <f t="shared" si="6"/>
        <v>0</v>
      </c>
      <c r="T38" s="42">
        <f t="shared" si="7"/>
        <v>0</v>
      </c>
      <c r="U38" s="42" t="str">
        <f t="shared" si="8"/>
        <v>No</v>
      </c>
      <c r="V38" s="43" t="str">
        <f t="shared" si="9"/>
        <v>No</v>
      </c>
      <c r="W38" s="310">
        <f t="shared" si="19"/>
        <v>0</v>
      </c>
      <c r="X38" s="311">
        <f t="shared" si="20"/>
        <v>0</v>
      </c>
      <c r="Y38" s="311">
        <f t="shared" si="21"/>
        <v>0</v>
      </c>
      <c r="Z38" s="311">
        <f t="shared" si="22"/>
        <v>0</v>
      </c>
      <c r="AA38" s="311">
        <f t="shared" si="23"/>
        <v>0</v>
      </c>
      <c r="AB38" s="311">
        <f t="shared" si="24"/>
        <v>0</v>
      </c>
      <c r="AC38" s="311">
        <f t="shared" si="25"/>
        <v>0</v>
      </c>
      <c r="AD38" s="312">
        <f t="shared" si="26"/>
        <v>0</v>
      </c>
      <c r="AE38" s="60"/>
      <c r="AF38" s="61"/>
      <c r="AG38" s="61"/>
      <c r="AH38" s="61"/>
      <c r="AI38" s="61"/>
      <c r="AJ38" s="61"/>
      <c r="AK38" s="61"/>
      <c r="AL38" s="62"/>
      <c r="AM38" s="94"/>
      <c r="AN38" s="21">
        <v>45901</v>
      </c>
      <c r="AQ38" s="91">
        <f t="shared" si="11"/>
        <v>0</v>
      </c>
      <c r="AR38" s="91">
        <f t="shared" si="12"/>
        <v>0</v>
      </c>
      <c r="AS38" s="35">
        <f t="shared" si="13"/>
        <v>0</v>
      </c>
      <c r="AT38" s="35">
        <f t="shared" si="14"/>
        <v>0</v>
      </c>
      <c r="AU38" s="35">
        <f t="shared" si="15"/>
        <v>0</v>
      </c>
      <c r="AV38" s="35">
        <f t="shared" si="16"/>
        <v>0</v>
      </c>
    </row>
    <row r="39" spans="1:48" ht="11.2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21">
        <v>45931</v>
      </c>
      <c r="AS39" s="44"/>
      <c r="AT39" s="44"/>
      <c r="AU39" s="44"/>
      <c r="AV39" s="44"/>
    </row>
    <row r="40" spans="1:48" hidden="1">
      <c r="AN40" s="21">
        <v>45962</v>
      </c>
    </row>
    <row r="41" spans="1:48" hidden="1">
      <c r="AN41" s="21">
        <v>45992</v>
      </c>
    </row>
    <row r="42" spans="1:48" hidden="1"/>
  </sheetData>
  <sheetProtection password="E8FA" sheet="1" objects="1" scenarios="1" formatCells="0" formatColumns="0" formatRows="0" selectLockedCells="1"/>
  <mergeCells count="55">
    <mergeCell ref="B14:D38"/>
    <mergeCell ref="B39:AL39"/>
    <mergeCell ref="B2:AL2"/>
    <mergeCell ref="B3:D4"/>
    <mergeCell ref="K5:K7"/>
    <mergeCell ref="N5:Q5"/>
    <mergeCell ref="N6:O6"/>
    <mergeCell ref="P6:Q6"/>
    <mergeCell ref="C7:C8"/>
    <mergeCell ref="D7:D8"/>
    <mergeCell ref="AE6:AE7"/>
    <mergeCell ref="AF6:AF7"/>
    <mergeCell ref="AG6:AG7"/>
    <mergeCell ref="AI6:AI7"/>
    <mergeCell ref="B5:D5"/>
    <mergeCell ref="B7:B8"/>
    <mergeCell ref="I3:K3"/>
    <mergeCell ref="L3:AF3"/>
    <mergeCell ref="B9:D9"/>
    <mergeCell ref="B10:D10"/>
    <mergeCell ref="B12:B13"/>
    <mergeCell ref="C12:C13"/>
    <mergeCell ref="D12:D13"/>
    <mergeCell ref="A1:AM1"/>
    <mergeCell ref="AM2:AM39"/>
    <mergeCell ref="I4:Q4"/>
    <mergeCell ref="I5:I7"/>
    <mergeCell ref="J5:J7"/>
    <mergeCell ref="L5:L7"/>
    <mergeCell ref="M5:M7"/>
    <mergeCell ref="A2:A39"/>
    <mergeCell ref="AG3:AH3"/>
    <mergeCell ref="AI3:AL3"/>
    <mergeCell ref="R4:AL4"/>
    <mergeCell ref="V5:V7"/>
    <mergeCell ref="AE5:AL5"/>
    <mergeCell ref="W6:W7"/>
    <mergeCell ref="X6:X7"/>
    <mergeCell ref="Y6:Y7"/>
    <mergeCell ref="Z6:Z7"/>
    <mergeCell ref="AH6:AH7"/>
    <mergeCell ref="AU7:AV7"/>
    <mergeCell ref="AA6:AA7"/>
    <mergeCell ref="AB6:AB7"/>
    <mergeCell ref="AC6:AC7"/>
    <mergeCell ref="AD6:AD7"/>
    <mergeCell ref="AJ6:AJ7"/>
    <mergeCell ref="AK6:AK7"/>
    <mergeCell ref="AL6:AL7"/>
    <mergeCell ref="T6:T7"/>
    <mergeCell ref="U5:U7"/>
    <mergeCell ref="AS7:AT7"/>
    <mergeCell ref="R5:R7"/>
    <mergeCell ref="S5:S7"/>
    <mergeCell ref="W5:AD5"/>
  </mergeCells>
  <conditionalFormatting sqref="F8:AL38">
    <cfRule type="expression" dxfId="2" priority="3">
      <formula>$F8="yes"</formula>
    </cfRule>
  </conditionalFormatting>
  <conditionalFormatting sqref="G8:AL38">
    <cfRule type="expression" dxfId="1" priority="2">
      <formula>$G8="yes"</formula>
    </cfRule>
  </conditionalFormatting>
  <conditionalFormatting sqref="I8:AL38">
    <cfRule type="expression" dxfId="0" priority="1">
      <formula>$I8=0</formula>
    </cfRule>
  </conditionalFormatting>
  <dataValidations count="2">
    <dataValidation type="list" allowBlank="1" showInputMessage="1" showErrorMessage="1" sqref="AI3:AL3">
      <formula1>$AN$4:$AN$41</formula1>
    </dataValidation>
    <dataValidation type="list" allowBlank="1" showInputMessage="1" showErrorMessage="1" sqref="U8:V8 L8:M38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D39"/>
  <sheetViews>
    <sheetView showGridLines="0" showRowColHeaders="0" topLeftCell="A23" workbookViewId="0">
      <selection sqref="A1:XFD1048576"/>
    </sheetView>
  </sheetViews>
  <sheetFormatPr defaultRowHeight="15"/>
  <cols>
    <col min="1" max="1" width="2.28515625" style="1" customWidth="1"/>
    <col min="2" max="2" width="2.28515625" style="1" hidden="1" customWidth="1"/>
    <col min="3" max="3" width="5.28515625" style="242" customWidth="1"/>
    <col min="4" max="5" width="12.28515625" style="242" customWidth="1"/>
    <col min="6" max="9" width="8" style="242" customWidth="1"/>
    <col min="10" max="10" width="8" style="242" hidden="1" customWidth="1"/>
    <col min="11" max="27" width="8" style="242" customWidth="1"/>
    <col min="28" max="28" width="8" style="1" customWidth="1"/>
    <col min="29" max="29" width="9.85546875" style="1" customWidth="1"/>
    <col min="30" max="30" width="2.85546875" style="1" customWidth="1"/>
    <col min="31" max="16384" width="9.140625" style="1"/>
  </cols>
  <sheetData>
    <row r="1" spans="1:30" ht="15.75" thickBo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ht="33" customHeight="1" thickBot="1">
      <c r="A2" s="193"/>
      <c r="B2" s="194"/>
      <c r="C2" s="195" t="str">
        <f>CONCATENATE('Deta Entry'!I3,'Deta Entry'!L3)</f>
        <v>विद्यालय का नाम :-</v>
      </c>
      <c r="D2" s="196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  <c r="AD2" s="193"/>
    </row>
    <row r="3" spans="1:30" ht="30" customHeight="1" thickBot="1">
      <c r="A3" s="193"/>
      <c r="B3" s="194"/>
      <c r="C3" s="199"/>
      <c r="D3" s="200"/>
      <c r="E3" s="201"/>
      <c r="F3" s="202" t="s">
        <v>69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98"/>
      <c r="Z3" s="250" t="str">
        <f>'Deta Entry'!AG3</f>
        <v>माह :-</v>
      </c>
      <c r="AA3" s="251"/>
      <c r="AB3" s="252">
        <f>'Deta Entry'!AI3</f>
        <v>44866</v>
      </c>
      <c r="AC3" s="253"/>
      <c r="AD3" s="193"/>
    </row>
    <row r="4" spans="1:30" ht="30" customHeight="1">
      <c r="A4" s="193"/>
      <c r="B4" s="194"/>
      <c r="C4" s="254" t="s">
        <v>0</v>
      </c>
      <c r="D4" s="255" t="s">
        <v>28</v>
      </c>
      <c r="E4" s="256" t="s">
        <v>67</v>
      </c>
      <c r="F4" s="257" t="s">
        <v>47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  <c r="R4" s="257" t="s">
        <v>25</v>
      </c>
      <c r="S4" s="258"/>
      <c r="T4" s="258"/>
      <c r="U4" s="258"/>
      <c r="V4" s="258"/>
      <c r="W4" s="258"/>
      <c r="X4" s="258"/>
      <c r="Y4" s="258"/>
      <c r="Z4" s="258"/>
      <c r="AA4" s="258"/>
      <c r="AB4" s="259"/>
      <c r="AC4" s="260" t="s">
        <v>58</v>
      </c>
      <c r="AD4" s="193"/>
    </row>
    <row r="5" spans="1:30" s="2" customFormat="1" ht="32.25" customHeight="1">
      <c r="A5" s="193"/>
      <c r="B5" s="194"/>
      <c r="C5" s="261"/>
      <c r="D5" s="262"/>
      <c r="E5" s="263"/>
      <c r="F5" s="261" t="s">
        <v>48</v>
      </c>
      <c r="G5" s="264"/>
      <c r="H5" s="264" t="s">
        <v>49</v>
      </c>
      <c r="I5" s="264"/>
      <c r="J5" s="299" t="s">
        <v>44</v>
      </c>
      <c r="K5" s="266" t="s">
        <v>50</v>
      </c>
      <c r="L5" s="266"/>
      <c r="M5" s="266" t="s">
        <v>52</v>
      </c>
      <c r="N5" s="266"/>
      <c r="O5" s="267" t="s">
        <v>53</v>
      </c>
      <c r="P5" s="268"/>
      <c r="Q5" s="269"/>
      <c r="R5" s="261" t="s">
        <v>48</v>
      </c>
      <c r="S5" s="264"/>
      <c r="T5" s="270" t="s">
        <v>51</v>
      </c>
      <c r="U5" s="270"/>
      <c r="V5" s="266" t="s">
        <v>50</v>
      </c>
      <c r="W5" s="266"/>
      <c r="X5" s="266" t="s">
        <v>52</v>
      </c>
      <c r="Y5" s="266"/>
      <c r="Z5" s="267" t="s">
        <v>53</v>
      </c>
      <c r="AA5" s="268"/>
      <c r="AB5" s="269"/>
      <c r="AC5" s="271"/>
      <c r="AD5" s="193"/>
    </row>
    <row r="6" spans="1:30" s="2" customFormat="1" ht="32.25" customHeight="1" thickBot="1">
      <c r="A6" s="193"/>
      <c r="B6" s="194"/>
      <c r="C6" s="272"/>
      <c r="D6" s="273"/>
      <c r="E6" s="274"/>
      <c r="F6" s="275" t="s">
        <v>45</v>
      </c>
      <c r="G6" s="276" t="s">
        <v>46</v>
      </c>
      <c r="H6" s="276" t="s">
        <v>45</v>
      </c>
      <c r="I6" s="276" t="s">
        <v>46</v>
      </c>
      <c r="J6" s="300"/>
      <c r="K6" s="278" t="s">
        <v>45</v>
      </c>
      <c r="L6" s="278" t="s">
        <v>46</v>
      </c>
      <c r="M6" s="279" t="s">
        <v>56</v>
      </c>
      <c r="N6" s="279" t="s">
        <v>57</v>
      </c>
      <c r="O6" s="278" t="s">
        <v>45</v>
      </c>
      <c r="P6" s="278" t="s">
        <v>46</v>
      </c>
      <c r="Q6" s="280" t="s">
        <v>41</v>
      </c>
      <c r="R6" s="275" t="s">
        <v>45</v>
      </c>
      <c r="S6" s="276" t="s">
        <v>46</v>
      </c>
      <c r="T6" s="276" t="s">
        <v>45</v>
      </c>
      <c r="U6" s="276" t="s">
        <v>46</v>
      </c>
      <c r="V6" s="278" t="s">
        <v>45</v>
      </c>
      <c r="W6" s="278" t="s">
        <v>46</v>
      </c>
      <c r="X6" s="279" t="s">
        <v>54</v>
      </c>
      <c r="Y6" s="279" t="s">
        <v>55</v>
      </c>
      <c r="Z6" s="278" t="s">
        <v>45</v>
      </c>
      <c r="AA6" s="278" t="s">
        <v>46</v>
      </c>
      <c r="AB6" s="280" t="s">
        <v>41</v>
      </c>
      <c r="AC6" s="281"/>
      <c r="AD6" s="193"/>
    </row>
    <row r="7" spans="1:30" s="2" customFormat="1" ht="21.75" customHeight="1">
      <c r="A7" s="193"/>
      <c r="B7" s="222">
        <f>N7</f>
        <v>1</v>
      </c>
      <c r="C7" s="223">
        <v>1</v>
      </c>
      <c r="D7" s="224">
        <f>'Deta Entry'!J8</f>
        <v>44866</v>
      </c>
      <c r="E7" s="225" t="str">
        <f>'Deta Entry'!K8</f>
        <v>Tuesday</v>
      </c>
      <c r="F7" s="282">
        <f>'Deta Entry'!B7</f>
        <v>5</v>
      </c>
      <c r="G7" s="229">
        <f>'Deta Entry'!C7</f>
        <v>55</v>
      </c>
      <c r="H7" s="229">
        <f>'Deta Entry'!N8</f>
        <v>0</v>
      </c>
      <c r="I7" s="229">
        <f>'Deta Entry'!O8</f>
        <v>0</v>
      </c>
      <c r="J7" s="230">
        <f>IF(I7&gt;0,"सही",0)</f>
        <v>0</v>
      </c>
      <c r="K7" s="229">
        <f>F7+H7</f>
        <v>5</v>
      </c>
      <c r="L7" s="229">
        <f>G7+I7</f>
        <v>55</v>
      </c>
      <c r="M7" s="229">
        <f>'Deta Entry'!AS8</f>
        <v>0.75</v>
      </c>
      <c r="N7" s="229">
        <f>'Deta Entry'!AT8</f>
        <v>1</v>
      </c>
      <c r="O7" s="229">
        <f>K7-M7</f>
        <v>4.25</v>
      </c>
      <c r="P7" s="229">
        <f>L7-N7</f>
        <v>54</v>
      </c>
      <c r="Q7" s="231">
        <f>O7+P7</f>
        <v>58.25</v>
      </c>
      <c r="R7" s="282">
        <f>'Deta Entry'!B12</f>
        <v>45</v>
      </c>
      <c r="S7" s="229">
        <f>'Deta Entry'!C12</f>
        <v>55</v>
      </c>
      <c r="T7" s="229">
        <f>'Deta Entry'!P8</f>
        <v>0</v>
      </c>
      <c r="U7" s="229">
        <f>'Deta Entry'!Q8</f>
        <v>0</v>
      </c>
      <c r="V7" s="229">
        <f>R7+T7</f>
        <v>45</v>
      </c>
      <c r="W7" s="229">
        <f>S7+U7</f>
        <v>55</v>
      </c>
      <c r="X7" s="229">
        <f>'Deta Entry'!AU8</f>
        <v>0.42</v>
      </c>
      <c r="Y7" s="229">
        <f>'Deta Entry'!AV8</f>
        <v>0.5099999999999999</v>
      </c>
      <c r="Z7" s="229">
        <f>V7-X7</f>
        <v>44.58</v>
      </c>
      <c r="AA7" s="229">
        <f>W7-Y7</f>
        <v>54.49</v>
      </c>
      <c r="AB7" s="231">
        <f>Z7+AA7</f>
        <v>99.07</v>
      </c>
      <c r="AC7" s="283"/>
      <c r="AD7" s="193"/>
    </row>
    <row r="8" spans="1:30" s="2" customFormat="1" ht="21.75" customHeight="1">
      <c r="A8" s="193"/>
      <c r="B8" s="222">
        <f t="shared" ref="B8:B37" si="0">N8</f>
        <v>0</v>
      </c>
      <c r="C8" s="232">
        <f>IF(D8&gt;0,C7+1,0)</f>
        <v>2</v>
      </c>
      <c r="D8" s="233">
        <f>'Deta Entry'!J9</f>
        <v>44867</v>
      </c>
      <c r="E8" s="234" t="str">
        <f>'Deta Entry'!K9</f>
        <v>Wednesday</v>
      </c>
      <c r="F8" s="284">
        <f>O7</f>
        <v>4.25</v>
      </c>
      <c r="G8" s="285">
        <f>P7</f>
        <v>54</v>
      </c>
      <c r="H8" s="229">
        <f>'Deta Entry'!N9</f>
        <v>0</v>
      </c>
      <c r="I8" s="229">
        <f>'Deta Entry'!O9</f>
        <v>0</v>
      </c>
      <c r="J8" s="230">
        <f t="shared" ref="J8:J37" si="1">IF(I8&gt;0,"सही",0)</f>
        <v>0</v>
      </c>
      <c r="K8" s="229">
        <f t="shared" ref="K8:K37" si="2">F8+H8</f>
        <v>4.25</v>
      </c>
      <c r="L8" s="229">
        <f t="shared" ref="L8:L37" si="3">G8+I8</f>
        <v>54</v>
      </c>
      <c r="M8" s="229">
        <f>'Deta Entry'!AS9</f>
        <v>0</v>
      </c>
      <c r="N8" s="229">
        <f>'Deta Entry'!AT9</f>
        <v>0</v>
      </c>
      <c r="O8" s="229">
        <f t="shared" ref="O8:O37" si="4">K8-M8</f>
        <v>4.25</v>
      </c>
      <c r="P8" s="229">
        <f t="shared" ref="P8:P37" si="5">L8-N8</f>
        <v>54</v>
      </c>
      <c r="Q8" s="231">
        <f t="shared" ref="Q8:Q37" si="6">O8+P8</f>
        <v>58.25</v>
      </c>
      <c r="R8" s="284">
        <f>Z7</f>
        <v>44.58</v>
      </c>
      <c r="S8" s="285">
        <f>AA7</f>
        <v>54.49</v>
      </c>
      <c r="T8" s="229">
        <f>'Deta Entry'!P9</f>
        <v>0</v>
      </c>
      <c r="U8" s="229">
        <f>'Deta Entry'!Q9</f>
        <v>0</v>
      </c>
      <c r="V8" s="229">
        <f t="shared" ref="V8:V37" si="7">R8+T8</f>
        <v>44.58</v>
      </c>
      <c r="W8" s="229">
        <f t="shared" ref="W8:W37" si="8">S8+U8</f>
        <v>54.49</v>
      </c>
      <c r="X8" s="229">
        <f>'Deta Entry'!AU9</f>
        <v>0</v>
      </c>
      <c r="Y8" s="229">
        <f>'Deta Entry'!AV9</f>
        <v>0</v>
      </c>
      <c r="Z8" s="229">
        <f t="shared" ref="Z8:Z37" si="9">V8-X8</f>
        <v>44.58</v>
      </c>
      <c r="AA8" s="229">
        <f t="shared" ref="AA8:AA37" si="10">W8-Y8</f>
        <v>54.49</v>
      </c>
      <c r="AB8" s="231">
        <f t="shared" ref="AB8:AB37" si="11">Z8+AA8</f>
        <v>99.07</v>
      </c>
      <c r="AC8" s="286"/>
      <c r="AD8" s="193"/>
    </row>
    <row r="9" spans="1:30" s="2" customFormat="1" ht="21.75" customHeight="1">
      <c r="A9" s="193"/>
      <c r="B9" s="222">
        <f t="shared" si="0"/>
        <v>0</v>
      </c>
      <c r="C9" s="232">
        <f t="shared" ref="C9:C37" si="12">IF(D9&gt;0,C8+1,0)</f>
        <v>3</v>
      </c>
      <c r="D9" s="233">
        <f>'Deta Entry'!J10</f>
        <v>44868</v>
      </c>
      <c r="E9" s="234" t="str">
        <f>'Deta Entry'!K10</f>
        <v>Thursday</v>
      </c>
      <c r="F9" s="284">
        <f t="shared" ref="F9:F37" si="13">O8</f>
        <v>4.25</v>
      </c>
      <c r="G9" s="285">
        <f t="shared" ref="G9:G37" si="14">P8</f>
        <v>54</v>
      </c>
      <c r="H9" s="229">
        <f>'Deta Entry'!N10</f>
        <v>0</v>
      </c>
      <c r="I9" s="229">
        <f>'Deta Entry'!O10</f>
        <v>0</v>
      </c>
      <c r="J9" s="230">
        <f t="shared" si="1"/>
        <v>0</v>
      </c>
      <c r="K9" s="229">
        <f t="shared" si="2"/>
        <v>4.25</v>
      </c>
      <c r="L9" s="229">
        <f t="shared" si="3"/>
        <v>54</v>
      </c>
      <c r="M9" s="229">
        <f>'Deta Entry'!AS10</f>
        <v>0</v>
      </c>
      <c r="N9" s="229">
        <f>'Deta Entry'!AT10</f>
        <v>0</v>
      </c>
      <c r="O9" s="229">
        <f t="shared" si="4"/>
        <v>4.25</v>
      </c>
      <c r="P9" s="229">
        <f t="shared" si="5"/>
        <v>54</v>
      </c>
      <c r="Q9" s="231">
        <f t="shared" si="6"/>
        <v>58.25</v>
      </c>
      <c r="R9" s="284">
        <f t="shared" ref="R9:R37" si="15">Z8</f>
        <v>44.58</v>
      </c>
      <c r="S9" s="285">
        <f t="shared" ref="S9:S37" si="16">AA8</f>
        <v>54.49</v>
      </c>
      <c r="T9" s="229">
        <f>'Deta Entry'!P10</f>
        <v>0</v>
      </c>
      <c r="U9" s="229">
        <f>'Deta Entry'!Q10</f>
        <v>0</v>
      </c>
      <c r="V9" s="229">
        <f t="shared" si="7"/>
        <v>44.58</v>
      </c>
      <c r="W9" s="229">
        <f t="shared" si="8"/>
        <v>54.49</v>
      </c>
      <c r="X9" s="229">
        <f>'Deta Entry'!AU10</f>
        <v>0</v>
      </c>
      <c r="Y9" s="229">
        <f>'Deta Entry'!AV10</f>
        <v>0</v>
      </c>
      <c r="Z9" s="229">
        <f t="shared" si="9"/>
        <v>44.58</v>
      </c>
      <c r="AA9" s="229">
        <f t="shared" si="10"/>
        <v>54.49</v>
      </c>
      <c r="AB9" s="231">
        <f t="shared" si="11"/>
        <v>99.07</v>
      </c>
      <c r="AC9" s="286"/>
      <c r="AD9" s="193"/>
    </row>
    <row r="10" spans="1:30" s="2" customFormat="1" ht="21.75" customHeight="1">
      <c r="A10" s="193"/>
      <c r="B10" s="222">
        <f t="shared" si="0"/>
        <v>0</v>
      </c>
      <c r="C10" s="232">
        <f t="shared" si="12"/>
        <v>4</v>
      </c>
      <c r="D10" s="233">
        <f>'Deta Entry'!J11</f>
        <v>44869</v>
      </c>
      <c r="E10" s="234" t="str">
        <f>'Deta Entry'!K11</f>
        <v>Friday</v>
      </c>
      <c r="F10" s="284">
        <f t="shared" si="13"/>
        <v>4.25</v>
      </c>
      <c r="G10" s="285">
        <f t="shared" si="14"/>
        <v>54</v>
      </c>
      <c r="H10" s="229">
        <f>'Deta Entry'!N11</f>
        <v>0</v>
      </c>
      <c r="I10" s="229">
        <f>'Deta Entry'!O11</f>
        <v>0</v>
      </c>
      <c r="J10" s="230">
        <f t="shared" si="1"/>
        <v>0</v>
      </c>
      <c r="K10" s="229">
        <f t="shared" si="2"/>
        <v>4.25</v>
      </c>
      <c r="L10" s="229">
        <f t="shared" si="3"/>
        <v>54</v>
      </c>
      <c r="M10" s="229">
        <f>'Deta Entry'!AS11</f>
        <v>0</v>
      </c>
      <c r="N10" s="229">
        <f>'Deta Entry'!AT11</f>
        <v>0</v>
      </c>
      <c r="O10" s="229">
        <f t="shared" si="4"/>
        <v>4.25</v>
      </c>
      <c r="P10" s="229">
        <f t="shared" si="5"/>
        <v>54</v>
      </c>
      <c r="Q10" s="231">
        <f t="shared" si="6"/>
        <v>58.25</v>
      </c>
      <c r="R10" s="284">
        <f t="shared" si="15"/>
        <v>44.58</v>
      </c>
      <c r="S10" s="285">
        <f t="shared" si="16"/>
        <v>54.49</v>
      </c>
      <c r="T10" s="229">
        <f>'Deta Entry'!P11</f>
        <v>0</v>
      </c>
      <c r="U10" s="229">
        <f>'Deta Entry'!Q11</f>
        <v>0</v>
      </c>
      <c r="V10" s="229">
        <f t="shared" si="7"/>
        <v>44.58</v>
      </c>
      <c r="W10" s="229">
        <f t="shared" si="8"/>
        <v>54.49</v>
      </c>
      <c r="X10" s="229">
        <f>'Deta Entry'!AU11</f>
        <v>0</v>
      </c>
      <c r="Y10" s="229">
        <f>'Deta Entry'!AV11</f>
        <v>0</v>
      </c>
      <c r="Z10" s="229">
        <f t="shared" si="9"/>
        <v>44.58</v>
      </c>
      <c r="AA10" s="229">
        <f t="shared" si="10"/>
        <v>54.49</v>
      </c>
      <c r="AB10" s="231">
        <f t="shared" si="11"/>
        <v>99.07</v>
      </c>
      <c r="AC10" s="286"/>
      <c r="AD10" s="193"/>
    </row>
    <row r="11" spans="1:30" s="2" customFormat="1" ht="21.75" customHeight="1">
      <c r="A11" s="193"/>
      <c r="B11" s="222">
        <f t="shared" si="0"/>
        <v>0</v>
      </c>
      <c r="C11" s="232">
        <f t="shared" si="12"/>
        <v>5</v>
      </c>
      <c r="D11" s="233">
        <f>'Deta Entry'!J12</f>
        <v>44870</v>
      </c>
      <c r="E11" s="234" t="str">
        <f>'Deta Entry'!K12</f>
        <v>Saturday</v>
      </c>
      <c r="F11" s="284">
        <f t="shared" si="13"/>
        <v>4.25</v>
      </c>
      <c r="G11" s="285">
        <f t="shared" si="14"/>
        <v>54</v>
      </c>
      <c r="H11" s="229">
        <f>'Deta Entry'!N12</f>
        <v>0</v>
      </c>
      <c r="I11" s="229">
        <f>'Deta Entry'!O12</f>
        <v>0</v>
      </c>
      <c r="J11" s="230">
        <f t="shared" si="1"/>
        <v>0</v>
      </c>
      <c r="K11" s="229">
        <f t="shared" si="2"/>
        <v>4.25</v>
      </c>
      <c r="L11" s="229">
        <f t="shared" si="3"/>
        <v>54</v>
      </c>
      <c r="M11" s="229">
        <f>'Deta Entry'!AS12</f>
        <v>0</v>
      </c>
      <c r="N11" s="229">
        <f>'Deta Entry'!AT12</f>
        <v>0</v>
      </c>
      <c r="O11" s="229">
        <f t="shared" si="4"/>
        <v>4.25</v>
      </c>
      <c r="P11" s="229">
        <f t="shared" si="5"/>
        <v>54</v>
      </c>
      <c r="Q11" s="231">
        <f t="shared" si="6"/>
        <v>58.25</v>
      </c>
      <c r="R11" s="284">
        <f t="shared" si="15"/>
        <v>44.58</v>
      </c>
      <c r="S11" s="285">
        <f t="shared" si="16"/>
        <v>54.49</v>
      </c>
      <c r="T11" s="229">
        <f>'Deta Entry'!P12</f>
        <v>0</v>
      </c>
      <c r="U11" s="229">
        <f>'Deta Entry'!Q12</f>
        <v>0</v>
      </c>
      <c r="V11" s="229">
        <f t="shared" si="7"/>
        <v>44.58</v>
      </c>
      <c r="W11" s="229">
        <f t="shared" si="8"/>
        <v>54.49</v>
      </c>
      <c r="X11" s="229">
        <f>'Deta Entry'!AU12</f>
        <v>0</v>
      </c>
      <c r="Y11" s="229">
        <f>'Deta Entry'!AV12</f>
        <v>0</v>
      </c>
      <c r="Z11" s="229">
        <f t="shared" si="9"/>
        <v>44.58</v>
      </c>
      <c r="AA11" s="229">
        <f t="shared" si="10"/>
        <v>54.49</v>
      </c>
      <c r="AB11" s="231">
        <f t="shared" si="11"/>
        <v>99.07</v>
      </c>
      <c r="AC11" s="286"/>
      <c r="AD11" s="193"/>
    </row>
    <row r="12" spans="1:30" s="2" customFormat="1" ht="21.75" customHeight="1">
      <c r="A12" s="193"/>
      <c r="B12" s="222">
        <f t="shared" si="0"/>
        <v>0</v>
      </c>
      <c r="C12" s="232">
        <f t="shared" si="12"/>
        <v>6</v>
      </c>
      <c r="D12" s="233">
        <f>'Deta Entry'!J13</f>
        <v>44871</v>
      </c>
      <c r="E12" s="234" t="str">
        <f>'Deta Entry'!K13</f>
        <v>Sunday</v>
      </c>
      <c r="F12" s="284">
        <f t="shared" si="13"/>
        <v>4.25</v>
      </c>
      <c r="G12" s="285">
        <f t="shared" si="14"/>
        <v>54</v>
      </c>
      <c r="H12" s="229">
        <f>'Deta Entry'!N13</f>
        <v>0</v>
      </c>
      <c r="I12" s="229">
        <f>'Deta Entry'!O13</f>
        <v>0</v>
      </c>
      <c r="J12" s="230">
        <f t="shared" si="1"/>
        <v>0</v>
      </c>
      <c r="K12" s="229">
        <f t="shared" si="2"/>
        <v>4.25</v>
      </c>
      <c r="L12" s="229">
        <f t="shared" si="3"/>
        <v>54</v>
      </c>
      <c r="M12" s="229">
        <f>'Deta Entry'!AS13</f>
        <v>0</v>
      </c>
      <c r="N12" s="229">
        <f>'Deta Entry'!AT13</f>
        <v>0</v>
      </c>
      <c r="O12" s="229">
        <f t="shared" si="4"/>
        <v>4.25</v>
      </c>
      <c r="P12" s="229">
        <f t="shared" si="5"/>
        <v>54</v>
      </c>
      <c r="Q12" s="231">
        <f t="shared" si="6"/>
        <v>58.25</v>
      </c>
      <c r="R12" s="284">
        <f t="shared" si="15"/>
        <v>44.58</v>
      </c>
      <c r="S12" s="285">
        <f t="shared" si="16"/>
        <v>54.49</v>
      </c>
      <c r="T12" s="229">
        <f>'Deta Entry'!P13</f>
        <v>0</v>
      </c>
      <c r="U12" s="229">
        <f>'Deta Entry'!Q13</f>
        <v>0</v>
      </c>
      <c r="V12" s="229">
        <f t="shared" si="7"/>
        <v>44.58</v>
      </c>
      <c r="W12" s="229">
        <f t="shared" si="8"/>
        <v>54.49</v>
      </c>
      <c r="X12" s="229">
        <f>'Deta Entry'!AU13</f>
        <v>0</v>
      </c>
      <c r="Y12" s="229">
        <f>'Deta Entry'!AV13</f>
        <v>0</v>
      </c>
      <c r="Z12" s="229">
        <f t="shared" si="9"/>
        <v>44.58</v>
      </c>
      <c r="AA12" s="229">
        <f t="shared" si="10"/>
        <v>54.49</v>
      </c>
      <c r="AB12" s="231">
        <f t="shared" si="11"/>
        <v>99.07</v>
      </c>
      <c r="AC12" s="286"/>
      <c r="AD12" s="193"/>
    </row>
    <row r="13" spans="1:30" s="2" customFormat="1" ht="21.75" customHeight="1">
      <c r="A13" s="193"/>
      <c r="B13" s="222">
        <f t="shared" si="0"/>
        <v>0</v>
      </c>
      <c r="C13" s="232">
        <f t="shared" si="12"/>
        <v>7</v>
      </c>
      <c r="D13" s="233">
        <f>'Deta Entry'!J14</f>
        <v>44872</v>
      </c>
      <c r="E13" s="234" t="str">
        <f>'Deta Entry'!K14</f>
        <v>Monday</v>
      </c>
      <c r="F13" s="284">
        <f t="shared" si="13"/>
        <v>4.25</v>
      </c>
      <c r="G13" s="285">
        <f t="shared" si="14"/>
        <v>54</v>
      </c>
      <c r="H13" s="229">
        <f>'Deta Entry'!N14</f>
        <v>0</v>
      </c>
      <c r="I13" s="229">
        <f>'Deta Entry'!O14</f>
        <v>0</v>
      </c>
      <c r="J13" s="230">
        <f t="shared" si="1"/>
        <v>0</v>
      </c>
      <c r="K13" s="229">
        <f t="shared" si="2"/>
        <v>4.25</v>
      </c>
      <c r="L13" s="229">
        <f t="shared" si="3"/>
        <v>54</v>
      </c>
      <c r="M13" s="229">
        <f>'Deta Entry'!AS14</f>
        <v>0</v>
      </c>
      <c r="N13" s="229">
        <f>'Deta Entry'!AT14</f>
        <v>0</v>
      </c>
      <c r="O13" s="229">
        <f t="shared" si="4"/>
        <v>4.25</v>
      </c>
      <c r="P13" s="229">
        <f t="shared" si="5"/>
        <v>54</v>
      </c>
      <c r="Q13" s="231">
        <f t="shared" si="6"/>
        <v>58.25</v>
      </c>
      <c r="R13" s="284">
        <f t="shared" si="15"/>
        <v>44.58</v>
      </c>
      <c r="S13" s="285">
        <f t="shared" si="16"/>
        <v>54.49</v>
      </c>
      <c r="T13" s="229">
        <f>'Deta Entry'!P14</f>
        <v>0</v>
      </c>
      <c r="U13" s="229">
        <f>'Deta Entry'!Q14</f>
        <v>0</v>
      </c>
      <c r="V13" s="229">
        <f t="shared" si="7"/>
        <v>44.58</v>
      </c>
      <c r="W13" s="229">
        <f t="shared" si="8"/>
        <v>54.49</v>
      </c>
      <c r="X13" s="229">
        <f>'Deta Entry'!AU14</f>
        <v>0</v>
      </c>
      <c r="Y13" s="229">
        <f>'Deta Entry'!AV14</f>
        <v>0</v>
      </c>
      <c r="Z13" s="229">
        <f t="shared" si="9"/>
        <v>44.58</v>
      </c>
      <c r="AA13" s="229">
        <f t="shared" si="10"/>
        <v>54.49</v>
      </c>
      <c r="AB13" s="231">
        <f t="shared" si="11"/>
        <v>99.07</v>
      </c>
      <c r="AC13" s="286"/>
      <c r="AD13" s="193"/>
    </row>
    <row r="14" spans="1:30" s="2" customFormat="1" ht="21.75" customHeight="1">
      <c r="A14" s="193"/>
      <c r="B14" s="222">
        <f t="shared" si="0"/>
        <v>0</v>
      </c>
      <c r="C14" s="232">
        <f t="shared" si="12"/>
        <v>8</v>
      </c>
      <c r="D14" s="233">
        <f>'Deta Entry'!J15</f>
        <v>44873</v>
      </c>
      <c r="E14" s="234" t="str">
        <f>'Deta Entry'!K15</f>
        <v>Tuesday</v>
      </c>
      <c r="F14" s="284">
        <f t="shared" si="13"/>
        <v>4.25</v>
      </c>
      <c r="G14" s="285">
        <f t="shared" si="14"/>
        <v>54</v>
      </c>
      <c r="H14" s="229">
        <f>'Deta Entry'!N15</f>
        <v>0</v>
      </c>
      <c r="I14" s="229">
        <f>'Deta Entry'!O15</f>
        <v>0</v>
      </c>
      <c r="J14" s="230">
        <f t="shared" si="1"/>
        <v>0</v>
      </c>
      <c r="K14" s="229">
        <f t="shared" si="2"/>
        <v>4.25</v>
      </c>
      <c r="L14" s="229">
        <f t="shared" si="3"/>
        <v>54</v>
      </c>
      <c r="M14" s="229">
        <f>'Deta Entry'!AS15</f>
        <v>0</v>
      </c>
      <c r="N14" s="229">
        <f>'Deta Entry'!AT15</f>
        <v>0</v>
      </c>
      <c r="O14" s="229">
        <f t="shared" si="4"/>
        <v>4.25</v>
      </c>
      <c r="P14" s="229">
        <f t="shared" si="5"/>
        <v>54</v>
      </c>
      <c r="Q14" s="231">
        <f t="shared" si="6"/>
        <v>58.25</v>
      </c>
      <c r="R14" s="284">
        <f t="shared" si="15"/>
        <v>44.58</v>
      </c>
      <c r="S14" s="285">
        <f t="shared" si="16"/>
        <v>54.49</v>
      </c>
      <c r="T14" s="229">
        <f>'Deta Entry'!P15</f>
        <v>0</v>
      </c>
      <c r="U14" s="229">
        <f>'Deta Entry'!Q15</f>
        <v>0</v>
      </c>
      <c r="V14" s="229">
        <f t="shared" si="7"/>
        <v>44.58</v>
      </c>
      <c r="W14" s="229">
        <f t="shared" si="8"/>
        <v>54.49</v>
      </c>
      <c r="X14" s="229">
        <f>'Deta Entry'!AU15</f>
        <v>0</v>
      </c>
      <c r="Y14" s="229">
        <f>'Deta Entry'!AV15</f>
        <v>0</v>
      </c>
      <c r="Z14" s="229">
        <f t="shared" si="9"/>
        <v>44.58</v>
      </c>
      <c r="AA14" s="229">
        <f t="shared" si="10"/>
        <v>54.49</v>
      </c>
      <c r="AB14" s="231">
        <f t="shared" si="11"/>
        <v>99.07</v>
      </c>
      <c r="AC14" s="286"/>
      <c r="AD14" s="193"/>
    </row>
    <row r="15" spans="1:30" s="2" customFormat="1" ht="21.75" customHeight="1">
      <c r="A15" s="193"/>
      <c r="B15" s="222">
        <f t="shared" si="0"/>
        <v>0</v>
      </c>
      <c r="C15" s="232">
        <f t="shared" si="12"/>
        <v>9</v>
      </c>
      <c r="D15" s="233">
        <f>'Deta Entry'!J16</f>
        <v>44874</v>
      </c>
      <c r="E15" s="234" t="str">
        <f>'Deta Entry'!K16</f>
        <v>Wednesday</v>
      </c>
      <c r="F15" s="284">
        <f t="shared" si="13"/>
        <v>4.25</v>
      </c>
      <c r="G15" s="285">
        <f t="shared" si="14"/>
        <v>54</v>
      </c>
      <c r="H15" s="229">
        <f>'Deta Entry'!N16</f>
        <v>0</v>
      </c>
      <c r="I15" s="229">
        <f>'Deta Entry'!O16</f>
        <v>0</v>
      </c>
      <c r="J15" s="230">
        <f t="shared" si="1"/>
        <v>0</v>
      </c>
      <c r="K15" s="229">
        <f t="shared" si="2"/>
        <v>4.25</v>
      </c>
      <c r="L15" s="229">
        <f t="shared" si="3"/>
        <v>54</v>
      </c>
      <c r="M15" s="229">
        <f>'Deta Entry'!AS16</f>
        <v>0</v>
      </c>
      <c r="N15" s="229">
        <f>'Deta Entry'!AT16</f>
        <v>0</v>
      </c>
      <c r="O15" s="229">
        <f t="shared" si="4"/>
        <v>4.25</v>
      </c>
      <c r="P15" s="229">
        <f t="shared" si="5"/>
        <v>54</v>
      </c>
      <c r="Q15" s="231">
        <f t="shared" si="6"/>
        <v>58.25</v>
      </c>
      <c r="R15" s="284">
        <f t="shared" si="15"/>
        <v>44.58</v>
      </c>
      <c r="S15" s="285">
        <f t="shared" si="16"/>
        <v>54.49</v>
      </c>
      <c r="T15" s="229">
        <f>'Deta Entry'!P16</f>
        <v>0</v>
      </c>
      <c r="U15" s="229">
        <f>'Deta Entry'!Q16</f>
        <v>0</v>
      </c>
      <c r="V15" s="229">
        <f t="shared" si="7"/>
        <v>44.58</v>
      </c>
      <c r="W15" s="229">
        <f t="shared" si="8"/>
        <v>54.49</v>
      </c>
      <c r="X15" s="229">
        <f>'Deta Entry'!AU16</f>
        <v>0</v>
      </c>
      <c r="Y15" s="229">
        <f>'Deta Entry'!AV16</f>
        <v>0</v>
      </c>
      <c r="Z15" s="229">
        <f t="shared" si="9"/>
        <v>44.58</v>
      </c>
      <c r="AA15" s="229">
        <f t="shared" si="10"/>
        <v>54.49</v>
      </c>
      <c r="AB15" s="231">
        <f t="shared" si="11"/>
        <v>99.07</v>
      </c>
      <c r="AC15" s="286"/>
      <c r="AD15" s="193"/>
    </row>
    <row r="16" spans="1:30" s="2" customFormat="1" ht="21.75" customHeight="1">
      <c r="A16" s="193"/>
      <c r="B16" s="222">
        <f t="shared" si="0"/>
        <v>0</v>
      </c>
      <c r="C16" s="232">
        <f t="shared" si="12"/>
        <v>10</v>
      </c>
      <c r="D16" s="233">
        <f>'Deta Entry'!J17</f>
        <v>44875</v>
      </c>
      <c r="E16" s="234" t="str">
        <f>'Deta Entry'!K17</f>
        <v>Thursday</v>
      </c>
      <c r="F16" s="284">
        <f t="shared" si="13"/>
        <v>4.25</v>
      </c>
      <c r="G16" s="285">
        <f t="shared" si="14"/>
        <v>54</v>
      </c>
      <c r="H16" s="229">
        <f>'Deta Entry'!N17</f>
        <v>0</v>
      </c>
      <c r="I16" s="229">
        <f>'Deta Entry'!O17</f>
        <v>0</v>
      </c>
      <c r="J16" s="230">
        <f t="shared" si="1"/>
        <v>0</v>
      </c>
      <c r="K16" s="229">
        <f t="shared" si="2"/>
        <v>4.25</v>
      </c>
      <c r="L16" s="229">
        <f t="shared" si="3"/>
        <v>54</v>
      </c>
      <c r="M16" s="229">
        <f>'Deta Entry'!AS17</f>
        <v>0</v>
      </c>
      <c r="N16" s="229">
        <f>'Deta Entry'!AT17</f>
        <v>0</v>
      </c>
      <c r="O16" s="229">
        <f t="shared" si="4"/>
        <v>4.25</v>
      </c>
      <c r="P16" s="229">
        <f t="shared" si="5"/>
        <v>54</v>
      </c>
      <c r="Q16" s="231">
        <f t="shared" si="6"/>
        <v>58.25</v>
      </c>
      <c r="R16" s="284">
        <f t="shared" si="15"/>
        <v>44.58</v>
      </c>
      <c r="S16" s="285">
        <f t="shared" si="16"/>
        <v>54.49</v>
      </c>
      <c r="T16" s="229">
        <f>'Deta Entry'!P17</f>
        <v>0</v>
      </c>
      <c r="U16" s="229">
        <f>'Deta Entry'!Q17</f>
        <v>0</v>
      </c>
      <c r="V16" s="229">
        <f t="shared" si="7"/>
        <v>44.58</v>
      </c>
      <c r="W16" s="229">
        <f t="shared" si="8"/>
        <v>54.49</v>
      </c>
      <c r="X16" s="229">
        <f>'Deta Entry'!AU17</f>
        <v>0</v>
      </c>
      <c r="Y16" s="229">
        <f>'Deta Entry'!AV17</f>
        <v>0</v>
      </c>
      <c r="Z16" s="229">
        <f t="shared" si="9"/>
        <v>44.58</v>
      </c>
      <c r="AA16" s="229">
        <f t="shared" si="10"/>
        <v>54.49</v>
      </c>
      <c r="AB16" s="231">
        <f t="shared" si="11"/>
        <v>99.07</v>
      </c>
      <c r="AC16" s="286"/>
      <c r="AD16" s="193"/>
    </row>
    <row r="17" spans="1:30" s="2" customFormat="1" ht="21.75" customHeight="1">
      <c r="A17" s="193"/>
      <c r="B17" s="222">
        <f t="shared" si="0"/>
        <v>0</v>
      </c>
      <c r="C17" s="232">
        <f t="shared" si="12"/>
        <v>11</v>
      </c>
      <c r="D17" s="233">
        <f>'Deta Entry'!J18</f>
        <v>44876</v>
      </c>
      <c r="E17" s="234" t="str">
        <f>'Deta Entry'!K18</f>
        <v>Friday</v>
      </c>
      <c r="F17" s="284">
        <f t="shared" si="13"/>
        <v>4.25</v>
      </c>
      <c r="G17" s="285">
        <f t="shared" si="14"/>
        <v>54</v>
      </c>
      <c r="H17" s="229">
        <f>'Deta Entry'!N18</f>
        <v>0</v>
      </c>
      <c r="I17" s="229">
        <f>'Deta Entry'!O18</f>
        <v>0</v>
      </c>
      <c r="J17" s="230">
        <f t="shared" si="1"/>
        <v>0</v>
      </c>
      <c r="K17" s="229">
        <f t="shared" si="2"/>
        <v>4.25</v>
      </c>
      <c r="L17" s="229">
        <f t="shared" si="3"/>
        <v>54</v>
      </c>
      <c r="M17" s="229">
        <f>'Deta Entry'!AS18</f>
        <v>0</v>
      </c>
      <c r="N17" s="229">
        <f>'Deta Entry'!AT18</f>
        <v>0</v>
      </c>
      <c r="O17" s="229">
        <f t="shared" si="4"/>
        <v>4.25</v>
      </c>
      <c r="P17" s="229">
        <f t="shared" si="5"/>
        <v>54</v>
      </c>
      <c r="Q17" s="231">
        <f t="shared" si="6"/>
        <v>58.25</v>
      </c>
      <c r="R17" s="284">
        <f t="shared" si="15"/>
        <v>44.58</v>
      </c>
      <c r="S17" s="285">
        <f t="shared" si="16"/>
        <v>54.49</v>
      </c>
      <c r="T17" s="229">
        <f>'Deta Entry'!P18</f>
        <v>0</v>
      </c>
      <c r="U17" s="229">
        <f>'Deta Entry'!Q18</f>
        <v>0</v>
      </c>
      <c r="V17" s="229">
        <f t="shared" si="7"/>
        <v>44.58</v>
      </c>
      <c r="W17" s="229">
        <f t="shared" si="8"/>
        <v>54.49</v>
      </c>
      <c r="X17" s="229">
        <f>'Deta Entry'!AU18</f>
        <v>0</v>
      </c>
      <c r="Y17" s="229">
        <f>'Deta Entry'!AV18</f>
        <v>0</v>
      </c>
      <c r="Z17" s="229">
        <f t="shared" si="9"/>
        <v>44.58</v>
      </c>
      <c r="AA17" s="229">
        <f t="shared" si="10"/>
        <v>54.49</v>
      </c>
      <c r="AB17" s="231">
        <f t="shared" si="11"/>
        <v>99.07</v>
      </c>
      <c r="AC17" s="286"/>
      <c r="AD17" s="193"/>
    </row>
    <row r="18" spans="1:30" s="2" customFormat="1" ht="21.75" customHeight="1">
      <c r="A18" s="193"/>
      <c r="B18" s="222">
        <f t="shared" si="0"/>
        <v>0</v>
      </c>
      <c r="C18" s="232">
        <f t="shared" si="12"/>
        <v>12</v>
      </c>
      <c r="D18" s="233">
        <f>'Deta Entry'!J19</f>
        <v>44877</v>
      </c>
      <c r="E18" s="234" t="str">
        <f>'Deta Entry'!K19</f>
        <v>Saturday</v>
      </c>
      <c r="F18" s="284">
        <f t="shared" si="13"/>
        <v>4.25</v>
      </c>
      <c r="G18" s="285">
        <f t="shared" si="14"/>
        <v>54</v>
      </c>
      <c r="H18" s="229">
        <f>'Deta Entry'!N19</f>
        <v>0</v>
      </c>
      <c r="I18" s="229">
        <f>'Deta Entry'!O19</f>
        <v>0</v>
      </c>
      <c r="J18" s="230">
        <f t="shared" si="1"/>
        <v>0</v>
      </c>
      <c r="K18" s="229">
        <f t="shared" si="2"/>
        <v>4.25</v>
      </c>
      <c r="L18" s="229">
        <f t="shared" si="3"/>
        <v>54</v>
      </c>
      <c r="M18" s="229">
        <f>'Deta Entry'!AS19</f>
        <v>0</v>
      </c>
      <c r="N18" s="229">
        <f>'Deta Entry'!AT19</f>
        <v>0</v>
      </c>
      <c r="O18" s="229">
        <f t="shared" si="4"/>
        <v>4.25</v>
      </c>
      <c r="P18" s="229">
        <f t="shared" si="5"/>
        <v>54</v>
      </c>
      <c r="Q18" s="231">
        <f t="shared" si="6"/>
        <v>58.25</v>
      </c>
      <c r="R18" s="284">
        <f t="shared" si="15"/>
        <v>44.58</v>
      </c>
      <c r="S18" s="285">
        <f t="shared" si="16"/>
        <v>54.49</v>
      </c>
      <c r="T18" s="229">
        <f>'Deta Entry'!P19</f>
        <v>0</v>
      </c>
      <c r="U18" s="229">
        <f>'Deta Entry'!Q19</f>
        <v>0</v>
      </c>
      <c r="V18" s="229">
        <f t="shared" si="7"/>
        <v>44.58</v>
      </c>
      <c r="W18" s="229">
        <f t="shared" si="8"/>
        <v>54.49</v>
      </c>
      <c r="X18" s="229">
        <f>'Deta Entry'!AU19</f>
        <v>0</v>
      </c>
      <c r="Y18" s="229">
        <f>'Deta Entry'!AV19</f>
        <v>0</v>
      </c>
      <c r="Z18" s="229">
        <f t="shared" si="9"/>
        <v>44.58</v>
      </c>
      <c r="AA18" s="229">
        <f t="shared" si="10"/>
        <v>54.49</v>
      </c>
      <c r="AB18" s="231">
        <f t="shared" si="11"/>
        <v>99.07</v>
      </c>
      <c r="AC18" s="286"/>
      <c r="AD18" s="193"/>
    </row>
    <row r="19" spans="1:30" s="2" customFormat="1" ht="21.75" customHeight="1">
      <c r="A19" s="193"/>
      <c r="B19" s="222">
        <f t="shared" si="0"/>
        <v>0</v>
      </c>
      <c r="C19" s="232">
        <f t="shared" si="12"/>
        <v>13</v>
      </c>
      <c r="D19" s="233">
        <f>'Deta Entry'!J20</f>
        <v>44878</v>
      </c>
      <c r="E19" s="234" t="str">
        <f>'Deta Entry'!K20</f>
        <v>Sunday</v>
      </c>
      <c r="F19" s="284">
        <f t="shared" si="13"/>
        <v>4.25</v>
      </c>
      <c r="G19" s="285">
        <f t="shared" si="14"/>
        <v>54</v>
      </c>
      <c r="H19" s="229">
        <f>'Deta Entry'!N20</f>
        <v>0</v>
      </c>
      <c r="I19" s="229">
        <f>'Deta Entry'!O20</f>
        <v>0</v>
      </c>
      <c r="J19" s="230">
        <f t="shared" si="1"/>
        <v>0</v>
      </c>
      <c r="K19" s="229">
        <f t="shared" si="2"/>
        <v>4.25</v>
      </c>
      <c r="L19" s="229">
        <f t="shared" si="3"/>
        <v>54</v>
      </c>
      <c r="M19" s="229">
        <f>'Deta Entry'!AS20</f>
        <v>0</v>
      </c>
      <c r="N19" s="229">
        <f>'Deta Entry'!AT20</f>
        <v>0</v>
      </c>
      <c r="O19" s="229">
        <f t="shared" si="4"/>
        <v>4.25</v>
      </c>
      <c r="P19" s="229">
        <f t="shared" si="5"/>
        <v>54</v>
      </c>
      <c r="Q19" s="231">
        <f t="shared" si="6"/>
        <v>58.25</v>
      </c>
      <c r="R19" s="284">
        <f t="shared" si="15"/>
        <v>44.58</v>
      </c>
      <c r="S19" s="285">
        <f t="shared" si="16"/>
        <v>54.49</v>
      </c>
      <c r="T19" s="229">
        <f>'Deta Entry'!P20</f>
        <v>0</v>
      </c>
      <c r="U19" s="229">
        <f>'Deta Entry'!Q20</f>
        <v>0</v>
      </c>
      <c r="V19" s="229">
        <f t="shared" si="7"/>
        <v>44.58</v>
      </c>
      <c r="W19" s="229">
        <f t="shared" si="8"/>
        <v>54.49</v>
      </c>
      <c r="X19" s="229">
        <f>'Deta Entry'!AU20</f>
        <v>0</v>
      </c>
      <c r="Y19" s="229">
        <f>'Deta Entry'!AV20</f>
        <v>0</v>
      </c>
      <c r="Z19" s="229">
        <f t="shared" si="9"/>
        <v>44.58</v>
      </c>
      <c r="AA19" s="229">
        <f t="shared" si="10"/>
        <v>54.49</v>
      </c>
      <c r="AB19" s="231">
        <f t="shared" si="11"/>
        <v>99.07</v>
      </c>
      <c r="AC19" s="286"/>
      <c r="AD19" s="193"/>
    </row>
    <row r="20" spans="1:30" s="2" customFormat="1" ht="21.75" customHeight="1">
      <c r="A20" s="193"/>
      <c r="B20" s="222">
        <f t="shared" si="0"/>
        <v>0</v>
      </c>
      <c r="C20" s="232">
        <f t="shared" si="12"/>
        <v>14</v>
      </c>
      <c r="D20" s="233">
        <f>'Deta Entry'!J21</f>
        <v>44879</v>
      </c>
      <c r="E20" s="234" t="str">
        <f>'Deta Entry'!K21</f>
        <v>Monday</v>
      </c>
      <c r="F20" s="284">
        <f t="shared" si="13"/>
        <v>4.25</v>
      </c>
      <c r="G20" s="285">
        <f t="shared" si="14"/>
        <v>54</v>
      </c>
      <c r="H20" s="229">
        <f>'Deta Entry'!N21</f>
        <v>0</v>
      </c>
      <c r="I20" s="229">
        <f>'Deta Entry'!O21</f>
        <v>0</v>
      </c>
      <c r="J20" s="230">
        <f t="shared" si="1"/>
        <v>0</v>
      </c>
      <c r="K20" s="229">
        <f t="shared" si="2"/>
        <v>4.25</v>
      </c>
      <c r="L20" s="229">
        <f t="shared" si="3"/>
        <v>54</v>
      </c>
      <c r="M20" s="229">
        <f>'Deta Entry'!AS21</f>
        <v>0</v>
      </c>
      <c r="N20" s="229">
        <f>'Deta Entry'!AT21</f>
        <v>0</v>
      </c>
      <c r="O20" s="229">
        <f t="shared" si="4"/>
        <v>4.25</v>
      </c>
      <c r="P20" s="229">
        <f t="shared" si="5"/>
        <v>54</v>
      </c>
      <c r="Q20" s="231">
        <f t="shared" si="6"/>
        <v>58.25</v>
      </c>
      <c r="R20" s="284">
        <f t="shared" si="15"/>
        <v>44.58</v>
      </c>
      <c r="S20" s="285">
        <f t="shared" si="16"/>
        <v>54.49</v>
      </c>
      <c r="T20" s="229">
        <f>'Deta Entry'!P21</f>
        <v>0</v>
      </c>
      <c r="U20" s="229">
        <f>'Deta Entry'!Q21</f>
        <v>0</v>
      </c>
      <c r="V20" s="229">
        <f t="shared" si="7"/>
        <v>44.58</v>
      </c>
      <c r="W20" s="229">
        <f t="shared" si="8"/>
        <v>54.49</v>
      </c>
      <c r="X20" s="229">
        <f>'Deta Entry'!AU21</f>
        <v>0</v>
      </c>
      <c r="Y20" s="229">
        <f>'Deta Entry'!AV21</f>
        <v>0</v>
      </c>
      <c r="Z20" s="229">
        <f t="shared" si="9"/>
        <v>44.58</v>
      </c>
      <c r="AA20" s="229">
        <f t="shared" si="10"/>
        <v>54.49</v>
      </c>
      <c r="AB20" s="231">
        <f t="shared" si="11"/>
        <v>99.07</v>
      </c>
      <c r="AC20" s="286"/>
      <c r="AD20" s="193"/>
    </row>
    <row r="21" spans="1:30" s="2" customFormat="1" ht="21.75" customHeight="1">
      <c r="A21" s="193"/>
      <c r="B21" s="222">
        <f t="shared" si="0"/>
        <v>0</v>
      </c>
      <c r="C21" s="232">
        <f t="shared" si="12"/>
        <v>15</v>
      </c>
      <c r="D21" s="233">
        <f>'Deta Entry'!J22</f>
        <v>44880</v>
      </c>
      <c r="E21" s="234" t="str">
        <f>'Deta Entry'!K22</f>
        <v>Tuesday</v>
      </c>
      <c r="F21" s="284">
        <f t="shared" si="13"/>
        <v>4.25</v>
      </c>
      <c r="G21" s="285">
        <f t="shared" si="14"/>
        <v>54</v>
      </c>
      <c r="H21" s="229">
        <f>'Deta Entry'!N22</f>
        <v>0</v>
      </c>
      <c r="I21" s="229">
        <f>'Deta Entry'!O22</f>
        <v>0</v>
      </c>
      <c r="J21" s="230">
        <f t="shared" si="1"/>
        <v>0</v>
      </c>
      <c r="K21" s="229">
        <f t="shared" si="2"/>
        <v>4.25</v>
      </c>
      <c r="L21" s="229">
        <f t="shared" si="3"/>
        <v>54</v>
      </c>
      <c r="M21" s="229">
        <f>'Deta Entry'!AS22</f>
        <v>0</v>
      </c>
      <c r="N21" s="229">
        <f>'Deta Entry'!AT22</f>
        <v>0</v>
      </c>
      <c r="O21" s="229">
        <f t="shared" si="4"/>
        <v>4.25</v>
      </c>
      <c r="P21" s="229">
        <f t="shared" si="5"/>
        <v>54</v>
      </c>
      <c r="Q21" s="231">
        <f t="shared" si="6"/>
        <v>58.25</v>
      </c>
      <c r="R21" s="284">
        <f t="shared" si="15"/>
        <v>44.58</v>
      </c>
      <c r="S21" s="285">
        <f t="shared" si="16"/>
        <v>54.49</v>
      </c>
      <c r="T21" s="229">
        <f>'Deta Entry'!P22</f>
        <v>0</v>
      </c>
      <c r="U21" s="229">
        <f>'Deta Entry'!Q22</f>
        <v>0</v>
      </c>
      <c r="V21" s="229">
        <f t="shared" si="7"/>
        <v>44.58</v>
      </c>
      <c r="W21" s="229">
        <f t="shared" si="8"/>
        <v>54.49</v>
      </c>
      <c r="X21" s="229">
        <f>'Deta Entry'!AU22</f>
        <v>0</v>
      </c>
      <c r="Y21" s="229">
        <f>'Deta Entry'!AV22</f>
        <v>0</v>
      </c>
      <c r="Z21" s="229">
        <f t="shared" si="9"/>
        <v>44.58</v>
      </c>
      <c r="AA21" s="229">
        <f t="shared" si="10"/>
        <v>54.49</v>
      </c>
      <c r="AB21" s="231">
        <f t="shared" si="11"/>
        <v>99.07</v>
      </c>
      <c r="AC21" s="286"/>
      <c r="AD21" s="193"/>
    </row>
    <row r="22" spans="1:30" s="2" customFormat="1" ht="21.75" customHeight="1">
      <c r="A22" s="193"/>
      <c r="B22" s="222">
        <f t="shared" si="0"/>
        <v>0</v>
      </c>
      <c r="C22" s="232">
        <f t="shared" si="12"/>
        <v>16</v>
      </c>
      <c r="D22" s="233">
        <f>'Deta Entry'!J23</f>
        <v>44881</v>
      </c>
      <c r="E22" s="234" t="str">
        <f>'Deta Entry'!K23</f>
        <v>Wednesday</v>
      </c>
      <c r="F22" s="284">
        <f t="shared" si="13"/>
        <v>4.25</v>
      </c>
      <c r="G22" s="285">
        <f t="shared" si="14"/>
        <v>54</v>
      </c>
      <c r="H22" s="229">
        <f>'Deta Entry'!N23</f>
        <v>0</v>
      </c>
      <c r="I22" s="229">
        <f>'Deta Entry'!O23</f>
        <v>0</v>
      </c>
      <c r="J22" s="230">
        <f t="shared" si="1"/>
        <v>0</v>
      </c>
      <c r="K22" s="229">
        <f t="shared" si="2"/>
        <v>4.25</v>
      </c>
      <c r="L22" s="229">
        <f t="shared" si="3"/>
        <v>54</v>
      </c>
      <c r="M22" s="229">
        <f>'Deta Entry'!AS23</f>
        <v>0</v>
      </c>
      <c r="N22" s="229">
        <f>'Deta Entry'!AT23</f>
        <v>0</v>
      </c>
      <c r="O22" s="229">
        <f t="shared" si="4"/>
        <v>4.25</v>
      </c>
      <c r="P22" s="229">
        <f t="shared" si="5"/>
        <v>54</v>
      </c>
      <c r="Q22" s="231">
        <f t="shared" si="6"/>
        <v>58.25</v>
      </c>
      <c r="R22" s="284">
        <f t="shared" si="15"/>
        <v>44.58</v>
      </c>
      <c r="S22" s="285">
        <f t="shared" si="16"/>
        <v>54.49</v>
      </c>
      <c r="T22" s="229">
        <f>'Deta Entry'!P23</f>
        <v>0</v>
      </c>
      <c r="U22" s="229">
        <f>'Deta Entry'!Q23</f>
        <v>0</v>
      </c>
      <c r="V22" s="229">
        <f t="shared" si="7"/>
        <v>44.58</v>
      </c>
      <c r="W22" s="229">
        <f t="shared" si="8"/>
        <v>54.49</v>
      </c>
      <c r="X22" s="229">
        <f>'Deta Entry'!AU23</f>
        <v>0</v>
      </c>
      <c r="Y22" s="229">
        <f>'Deta Entry'!AV23</f>
        <v>0</v>
      </c>
      <c r="Z22" s="229">
        <f t="shared" si="9"/>
        <v>44.58</v>
      </c>
      <c r="AA22" s="229">
        <f t="shared" si="10"/>
        <v>54.49</v>
      </c>
      <c r="AB22" s="231">
        <f t="shared" si="11"/>
        <v>99.07</v>
      </c>
      <c r="AC22" s="286"/>
      <c r="AD22" s="193"/>
    </row>
    <row r="23" spans="1:30" s="2" customFormat="1" ht="21.75" customHeight="1">
      <c r="A23" s="193"/>
      <c r="B23" s="222">
        <f t="shared" si="0"/>
        <v>0</v>
      </c>
      <c r="C23" s="232">
        <f t="shared" si="12"/>
        <v>17</v>
      </c>
      <c r="D23" s="233">
        <f>'Deta Entry'!J24</f>
        <v>44882</v>
      </c>
      <c r="E23" s="234" t="str">
        <f>'Deta Entry'!K24</f>
        <v>Thursday</v>
      </c>
      <c r="F23" s="284">
        <f t="shared" si="13"/>
        <v>4.25</v>
      </c>
      <c r="G23" s="285">
        <f t="shared" si="14"/>
        <v>54</v>
      </c>
      <c r="H23" s="229">
        <f>'Deta Entry'!N24</f>
        <v>0</v>
      </c>
      <c r="I23" s="229">
        <f>'Deta Entry'!O24</f>
        <v>0</v>
      </c>
      <c r="J23" s="230">
        <f t="shared" si="1"/>
        <v>0</v>
      </c>
      <c r="K23" s="229">
        <f t="shared" si="2"/>
        <v>4.25</v>
      </c>
      <c r="L23" s="229">
        <f t="shared" si="3"/>
        <v>54</v>
      </c>
      <c r="M23" s="229">
        <f>'Deta Entry'!AS24</f>
        <v>0</v>
      </c>
      <c r="N23" s="229">
        <f>'Deta Entry'!AT24</f>
        <v>0</v>
      </c>
      <c r="O23" s="229">
        <f t="shared" si="4"/>
        <v>4.25</v>
      </c>
      <c r="P23" s="229">
        <f t="shared" si="5"/>
        <v>54</v>
      </c>
      <c r="Q23" s="231">
        <f t="shared" si="6"/>
        <v>58.25</v>
      </c>
      <c r="R23" s="284">
        <f t="shared" si="15"/>
        <v>44.58</v>
      </c>
      <c r="S23" s="285">
        <f t="shared" si="16"/>
        <v>54.49</v>
      </c>
      <c r="T23" s="229">
        <f>'Deta Entry'!P24</f>
        <v>0</v>
      </c>
      <c r="U23" s="229">
        <f>'Deta Entry'!Q24</f>
        <v>0</v>
      </c>
      <c r="V23" s="229">
        <f t="shared" si="7"/>
        <v>44.58</v>
      </c>
      <c r="W23" s="229">
        <f t="shared" si="8"/>
        <v>54.49</v>
      </c>
      <c r="X23" s="229">
        <f>'Deta Entry'!AU24</f>
        <v>0</v>
      </c>
      <c r="Y23" s="229">
        <f>'Deta Entry'!AV24</f>
        <v>0</v>
      </c>
      <c r="Z23" s="229">
        <f t="shared" si="9"/>
        <v>44.58</v>
      </c>
      <c r="AA23" s="229">
        <f t="shared" si="10"/>
        <v>54.49</v>
      </c>
      <c r="AB23" s="231">
        <f t="shared" si="11"/>
        <v>99.07</v>
      </c>
      <c r="AC23" s="286"/>
      <c r="AD23" s="193"/>
    </row>
    <row r="24" spans="1:30" s="2" customFormat="1" ht="21.75" customHeight="1">
      <c r="A24" s="193"/>
      <c r="B24" s="222">
        <f t="shared" si="0"/>
        <v>0</v>
      </c>
      <c r="C24" s="232">
        <f t="shared" si="12"/>
        <v>18</v>
      </c>
      <c r="D24" s="233">
        <f>'Deta Entry'!J25</f>
        <v>44883</v>
      </c>
      <c r="E24" s="234" t="str">
        <f>'Deta Entry'!K25</f>
        <v>Friday</v>
      </c>
      <c r="F24" s="284">
        <f t="shared" si="13"/>
        <v>4.25</v>
      </c>
      <c r="G24" s="285">
        <f t="shared" si="14"/>
        <v>54</v>
      </c>
      <c r="H24" s="229">
        <f>'Deta Entry'!N25</f>
        <v>0</v>
      </c>
      <c r="I24" s="229">
        <f>'Deta Entry'!O25</f>
        <v>0</v>
      </c>
      <c r="J24" s="230">
        <f t="shared" si="1"/>
        <v>0</v>
      </c>
      <c r="K24" s="229">
        <f t="shared" si="2"/>
        <v>4.25</v>
      </c>
      <c r="L24" s="229">
        <f t="shared" si="3"/>
        <v>54</v>
      </c>
      <c r="M24" s="229">
        <f>'Deta Entry'!AS25</f>
        <v>0</v>
      </c>
      <c r="N24" s="229">
        <f>'Deta Entry'!AT25</f>
        <v>0</v>
      </c>
      <c r="O24" s="229">
        <f t="shared" si="4"/>
        <v>4.25</v>
      </c>
      <c r="P24" s="229">
        <f t="shared" si="5"/>
        <v>54</v>
      </c>
      <c r="Q24" s="231">
        <f t="shared" si="6"/>
        <v>58.25</v>
      </c>
      <c r="R24" s="284">
        <f t="shared" si="15"/>
        <v>44.58</v>
      </c>
      <c r="S24" s="285">
        <f t="shared" si="16"/>
        <v>54.49</v>
      </c>
      <c r="T24" s="229">
        <f>'Deta Entry'!P25</f>
        <v>0</v>
      </c>
      <c r="U24" s="229">
        <f>'Deta Entry'!Q25</f>
        <v>0</v>
      </c>
      <c r="V24" s="229">
        <f t="shared" si="7"/>
        <v>44.58</v>
      </c>
      <c r="W24" s="229">
        <f t="shared" si="8"/>
        <v>54.49</v>
      </c>
      <c r="X24" s="229">
        <f>'Deta Entry'!AU25</f>
        <v>0</v>
      </c>
      <c r="Y24" s="229">
        <f>'Deta Entry'!AV25</f>
        <v>0</v>
      </c>
      <c r="Z24" s="229">
        <f t="shared" si="9"/>
        <v>44.58</v>
      </c>
      <c r="AA24" s="229">
        <f t="shared" si="10"/>
        <v>54.49</v>
      </c>
      <c r="AB24" s="231">
        <f t="shared" si="11"/>
        <v>99.07</v>
      </c>
      <c r="AC24" s="286"/>
      <c r="AD24" s="193"/>
    </row>
    <row r="25" spans="1:30" s="2" customFormat="1" ht="21.75" customHeight="1">
      <c r="A25" s="193"/>
      <c r="B25" s="222">
        <f t="shared" si="0"/>
        <v>0</v>
      </c>
      <c r="C25" s="232">
        <f t="shared" si="12"/>
        <v>19</v>
      </c>
      <c r="D25" s="233">
        <f>'Deta Entry'!J26</f>
        <v>44884</v>
      </c>
      <c r="E25" s="234" t="str">
        <f>'Deta Entry'!K26</f>
        <v>Saturday</v>
      </c>
      <c r="F25" s="284">
        <f t="shared" si="13"/>
        <v>4.25</v>
      </c>
      <c r="G25" s="285">
        <f t="shared" si="14"/>
        <v>54</v>
      </c>
      <c r="H25" s="229">
        <f>'Deta Entry'!N26</f>
        <v>0</v>
      </c>
      <c r="I25" s="229">
        <f>'Deta Entry'!O26</f>
        <v>0</v>
      </c>
      <c r="J25" s="230">
        <f t="shared" si="1"/>
        <v>0</v>
      </c>
      <c r="K25" s="229">
        <f t="shared" si="2"/>
        <v>4.25</v>
      </c>
      <c r="L25" s="229">
        <f t="shared" si="3"/>
        <v>54</v>
      </c>
      <c r="M25" s="229">
        <f>'Deta Entry'!AS26</f>
        <v>0</v>
      </c>
      <c r="N25" s="229">
        <f>'Deta Entry'!AT26</f>
        <v>0</v>
      </c>
      <c r="O25" s="229">
        <f t="shared" si="4"/>
        <v>4.25</v>
      </c>
      <c r="P25" s="229">
        <f t="shared" si="5"/>
        <v>54</v>
      </c>
      <c r="Q25" s="231">
        <f t="shared" si="6"/>
        <v>58.25</v>
      </c>
      <c r="R25" s="284">
        <f t="shared" si="15"/>
        <v>44.58</v>
      </c>
      <c r="S25" s="285">
        <f t="shared" si="16"/>
        <v>54.49</v>
      </c>
      <c r="T25" s="229">
        <f>'Deta Entry'!P26</f>
        <v>0</v>
      </c>
      <c r="U25" s="229">
        <f>'Deta Entry'!Q26</f>
        <v>0</v>
      </c>
      <c r="V25" s="229">
        <f t="shared" si="7"/>
        <v>44.58</v>
      </c>
      <c r="W25" s="229">
        <f t="shared" si="8"/>
        <v>54.49</v>
      </c>
      <c r="X25" s="229">
        <f>'Deta Entry'!AU26</f>
        <v>0</v>
      </c>
      <c r="Y25" s="229">
        <f>'Deta Entry'!AV26</f>
        <v>0</v>
      </c>
      <c r="Z25" s="229">
        <f t="shared" si="9"/>
        <v>44.58</v>
      </c>
      <c r="AA25" s="229">
        <f t="shared" si="10"/>
        <v>54.49</v>
      </c>
      <c r="AB25" s="231">
        <f t="shared" si="11"/>
        <v>99.07</v>
      </c>
      <c r="AC25" s="286"/>
      <c r="AD25" s="193"/>
    </row>
    <row r="26" spans="1:30" s="2" customFormat="1" ht="21.75" customHeight="1">
      <c r="A26" s="193"/>
      <c r="B26" s="222">
        <f t="shared" si="0"/>
        <v>0</v>
      </c>
      <c r="C26" s="232">
        <f t="shared" si="12"/>
        <v>20</v>
      </c>
      <c r="D26" s="233">
        <f>'Deta Entry'!J27</f>
        <v>44885</v>
      </c>
      <c r="E26" s="234" t="str">
        <f>'Deta Entry'!K27</f>
        <v>Sunday</v>
      </c>
      <c r="F26" s="284">
        <f t="shared" si="13"/>
        <v>4.25</v>
      </c>
      <c r="G26" s="285">
        <f t="shared" si="14"/>
        <v>54</v>
      </c>
      <c r="H26" s="229">
        <f>'Deta Entry'!N27</f>
        <v>0</v>
      </c>
      <c r="I26" s="229">
        <f>'Deta Entry'!O27</f>
        <v>0</v>
      </c>
      <c r="J26" s="230">
        <f t="shared" si="1"/>
        <v>0</v>
      </c>
      <c r="K26" s="229">
        <f t="shared" si="2"/>
        <v>4.25</v>
      </c>
      <c r="L26" s="229">
        <f t="shared" si="3"/>
        <v>54</v>
      </c>
      <c r="M26" s="229">
        <f>'Deta Entry'!AS27</f>
        <v>0</v>
      </c>
      <c r="N26" s="229">
        <f>'Deta Entry'!AT27</f>
        <v>0</v>
      </c>
      <c r="O26" s="229">
        <f t="shared" si="4"/>
        <v>4.25</v>
      </c>
      <c r="P26" s="229">
        <f t="shared" si="5"/>
        <v>54</v>
      </c>
      <c r="Q26" s="231">
        <f t="shared" si="6"/>
        <v>58.25</v>
      </c>
      <c r="R26" s="284">
        <f t="shared" si="15"/>
        <v>44.58</v>
      </c>
      <c r="S26" s="285">
        <f t="shared" si="16"/>
        <v>54.49</v>
      </c>
      <c r="T26" s="229">
        <f>'Deta Entry'!P27</f>
        <v>0</v>
      </c>
      <c r="U26" s="229">
        <f>'Deta Entry'!Q27</f>
        <v>0</v>
      </c>
      <c r="V26" s="229">
        <f t="shared" si="7"/>
        <v>44.58</v>
      </c>
      <c r="W26" s="229">
        <f t="shared" si="8"/>
        <v>54.49</v>
      </c>
      <c r="X26" s="229">
        <f>'Deta Entry'!AU27</f>
        <v>0</v>
      </c>
      <c r="Y26" s="229">
        <f>'Deta Entry'!AV27</f>
        <v>0</v>
      </c>
      <c r="Z26" s="229">
        <f t="shared" si="9"/>
        <v>44.58</v>
      </c>
      <c r="AA26" s="229">
        <f t="shared" si="10"/>
        <v>54.49</v>
      </c>
      <c r="AB26" s="231">
        <f t="shared" si="11"/>
        <v>99.07</v>
      </c>
      <c r="AC26" s="286"/>
      <c r="AD26" s="193"/>
    </row>
    <row r="27" spans="1:30" s="2" customFormat="1" ht="21.75" customHeight="1">
      <c r="A27" s="193"/>
      <c r="B27" s="222">
        <f t="shared" si="0"/>
        <v>0</v>
      </c>
      <c r="C27" s="232">
        <f t="shared" si="12"/>
        <v>21</v>
      </c>
      <c r="D27" s="233">
        <f>'Deta Entry'!J28</f>
        <v>44886</v>
      </c>
      <c r="E27" s="234" t="str">
        <f>'Deta Entry'!K28</f>
        <v>Monday</v>
      </c>
      <c r="F27" s="284">
        <f t="shared" si="13"/>
        <v>4.25</v>
      </c>
      <c r="G27" s="285">
        <f t="shared" si="14"/>
        <v>54</v>
      </c>
      <c r="H27" s="229">
        <f>'Deta Entry'!N28</f>
        <v>0</v>
      </c>
      <c r="I27" s="229">
        <f>'Deta Entry'!O28</f>
        <v>0</v>
      </c>
      <c r="J27" s="230">
        <f t="shared" si="1"/>
        <v>0</v>
      </c>
      <c r="K27" s="229">
        <f t="shared" si="2"/>
        <v>4.25</v>
      </c>
      <c r="L27" s="229">
        <f t="shared" si="3"/>
        <v>54</v>
      </c>
      <c r="M27" s="229">
        <f>'Deta Entry'!AS28</f>
        <v>0</v>
      </c>
      <c r="N27" s="229">
        <f>'Deta Entry'!AT28</f>
        <v>0</v>
      </c>
      <c r="O27" s="229">
        <f t="shared" si="4"/>
        <v>4.25</v>
      </c>
      <c r="P27" s="229">
        <f t="shared" si="5"/>
        <v>54</v>
      </c>
      <c r="Q27" s="231">
        <f t="shared" si="6"/>
        <v>58.25</v>
      </c>
      <c r="R27" s="284">
        <f t="shared" si="15"/>
        <v>44.58</v>
      </c>
      <c r="S27" s="285">
        <f t="shared" si="16"/>
        <v>54.49</v>
      </c>
      <c r="T27" s="229">
        <f>'Deta Entry'!P28</f>
        <v>0</v>
      </c>
      <c r="U27" s="229">
        <f>'Deta Entry'!Q28</f>
        <v>0</v>
      </c>
      <c r="V27" s="229">
        <f t="shared" si="7"/>
        <v>44.58</v>
      </c>
      <c r="W27" s="229">
        <f t="shared" si="8"/>
        <v>54.49</v>
      </c>
      <c r="X27" s="229">
        <f>'Deta Entry'!AU28</f>
        <v>0</v>
      </c>
      <c r="Y27" s="229">
        <f>'Deta Entry'!AV28</f>
        <v>0</v>
      </c>
      <c r="Z27" s="229">
        <f t="shared" si="9"/>
        <v>44.58</v>
      </c>
      <c r="AA27" s="229">
        <f t="shared" si="10"/>
        <v>54.49</v>
      </c>
      <c r="AB27" s="231">
        <f t="shared" si="11"/>
        <v>99.07</v>
      </c>
      <c r="AC27" s="286"/>
      <c r="AD27" s="193"/>
    </row>
    <row r="28" spans="1:30" s="2" customFormat="1" ht="21.75" customHeight="1">
      <c r="A28" s="193"/>
      <c r="B28" s="222">
        <f t="shared" si="0"/>
        <v>0</v>
      </c>
      <c r="C28" s="232">
        <f t="shared" si="12"/>
        <v>22</v>
      </c>
      <c r="D28" s="233">
        <f>'Deta Entry'!J29</f>
        <v>44887</v>
      </c>
      <c r="E28" s="234" t="str">
        <f>'Deta Entry'!K29</f>
        <v>Tuesday</v>
      </c>
      <c r="F28" s="284">
        <f t="shared" si="13"/>
        <v>4.25</v>
      </c>
      <c r="G28" s="285">
        <f t="shared" si="14"/>
        <v>54</v>
      </c>
      <c r="H28" s="229">
        <f>'Deta Entry'!N29</f>
        <v>0</v>
      </c>
      <c r="I28" s="229">
        <f>'Deta Entry'!O29</f>
        <v>0</v>
      </c>
      <c r="J28" s="230">
        <f t="shared" si="1"/>
        <v>0</v>
      </c>
      <c r="K28" s="229">
        <f t="shared" si="2"/>
        <v>4.25</v>
      </c>
      <c r="L28" s="229">
        <f t="shared" si="3"/>
        <v>54</v>
      </c>
      <c r="M28" s="229">
        <f>'Deta Entry'!AS29</f>
        <v>0</v>
      </c>
      <c r="N28" s="229">
        <f>'Deta Entry'!AT29</f>
        <v>0</v>
      </c>
      <c r="O28" s="229">
        <f t="shared" si="4"/>
        <v>4.25</v>
      </c>
      <c r="P28" s="229">
        <f t="shared" si="5"/>
        <v>54</v>
      </c>
      <c r="Q28" s="231">
        <f t="shared" si="6"/>
        <v>58.25</v>
      </c>
      <c r="R28" s="284">
        <f t="shared" si="15"/>
        <v>44.58</v>
      </c>
      <c r="S28" s="285">
        <f t="shared" si="16"/>
        <v>54.49</v>
      </c>
      <c r="T28" s="229">
        <f>'Deta Entry'!P29</f>
        <v>0</v>
      </c>
      <c r="U28" s="229">
        <f>'Deta Entry'!Q29</f>
        <v>0</v>
      </c>
      <c r="V28" s="229">
        <f t="shared" si="7"/>
        <v>44.58</v>
      </c>
      <c r="W28" s="229">
        <f t="shared" si="8"/>
        <v>54.49</v>
      </c>
      <c r="X28" s="229">
        <f>'Deta Entry'!AU29</f>
        <v>0</v>
      </c>
      <c r="Y28" s="229">
        <f>'Deta Entry'!AV29</f>
        <v>0</v>
      </c>
      <c r="Z28" s="229">
        <f t="shared" si="9"/>
        <v>44.58</v>
      </c>
      <c r="AA28" s="229">
        <f t="shared" si="10"/>
        <v>54.49</v>
      </c>
      <c r="AB28" s="231">
        <f t="shared" si="11"/>
        <v>99.07</v>
      </c>
      <c r="AC28" s="286"/>
      <c r="AD28" s="193"/>
    </row>
    <row r="29" spans="1:30" s="2" customFormat="1" ht="21.75" customHeight="1">
      <c r="A29" s="193"/>
      <c r="B29" s="222">
        <f t="shared" si="0"/>
        <v>0</v>
      </c>
      <c r="C29" s="232">
        <f t="shared" si="12"/>
        <v>23</v>
      </c>
      <c r="D29" s="233">
        <f>'Deta Entry'!J30</f>
        <v>44888</v>
      </c>
      <c r="E29" s="234" t="str">
        <f>'Deta Entry'!K30</f>
        <v>Wednesday</v>
      </c>
      <c r="F29" s="284">
        <f t="shared" si="13"/>
        <v>4.25</v>
      </c>
      <c r="G29" s="285">
        <f t="shared" si="14"/>
        <v>54</v>
      </c>
      <c r="H29" s="229">
        <f>'Deta Entry'!N30</f>
        <v>0</v>
      </c>
      <c r="I29" s="229">
        <f>'Deta Entry'!O30</f>
        <v>0</v>
      </c>
      <c r="J29" s="230">
        <f t="shared" si="1"/>
        <v>0</v>
      </c>
      <c r="K29" s="229">
        <f t="shared" si="2"/>
        <v>4.25</v>
      </c>
      <c r="L29" s="229">
        <f t="shared" si="3"/>
        <v>54</v>
      </c>
      <c r="M29" s="229">
        <f>'Deta Entry'!AS30</f>
        <v>0</v>
      </c>
      <c r="N29" s="229">
        <f>'Deta Entry'!AT30</f>
        <v>0</v>
      </c>
      <c r="O29" s="229">
        <f t="shared" si="4"/>
        <v>4.25</v>
      </c>
      <c r="P29" s="229">
        <f t="shared" si="5"/>
        <v>54</v>
      </c>
      <c r="Q29" s="231">
        <f t="shared" si="6"/>
        <v>58.25</v>
      </c>
      <c r="R29" s="284">
        <f t="shared" si="15"/>
        <v>44.58</v>
      </c>
      <c r="S29" s="285">
        <f t="shared" si="16"/>
        <v>54.49</v>
      </c>
      <c r="T29" s="229">
        <f>'Deta Entry'!P30</f>
        <v>0</v>
      </c>
      <c r="U29" s="229">
        <f>'Deta Entry'!Q30</f>
        <v>0</v>
      </c>
      <c r="V29" s="229">
        <f t="shared" si="7"/>
        <v>44.58</v>
      </c>
      <c r="W29" s="229">
        <f t="shared" si="8"/>
        <v>54.49</v>
      </c>
      <c r="X29" s="229">
        <f>'Deta Entry'!AU30</f>
        <v>0</v>
      </c>
      <c r="Y29" s="229">
        <f>'Deta Entry'!AV30</f>
        <v>0</v>
      </c>
      <c r="Z29" s="229">
        <f t="shared" si="9"/>
        <v>44.58</v>
      </c>
      <c r="AA29" s="229">
        <f t="shared" si="10"/>
        <v>54.49</v>
      </c>
      <c r="AB29" s="231">
        <f t="shared" si="11"/>
        <v>99.07</v>
      </c>
      <c r="AC29" s="286"/>
      <c r="AD29" s="193"/>
    </row>
    <row r="30" spans="1:30" s="2" customFormat="1" ht="21.75" customHeight="1">
      <c r="A30" s="193"/>
      <c r="B30" s="222">
        <f t="shared" si="0"/>
        <v>0</v>
      </c>
      <c r="C30" s="232">
        <f t="shared" si="12"/>
        <v>24</v>
      </c>
      <c r="D30" s="233">
        <f>'Deta Entry'!J31</f>
        <v>44889</v>
      </c>
      <c r="E30" s="234" t="str">
        <f>'Deta Entry'!K31</f>
        <v>Thursday</v>
      </c>
      <c r="F30" s="284">
        <f t="shared" si="13"/>
        <v>4.25</v>
      </c>
      <c r="G30" s="285">
        <f t="shared" si="14"/>
        <v>54</v>
      </c>
      <c r="H30" s="229">
        <f>'Deta Entry'!N31</f>
        <v>0</v>
      </c>
      <c r="I30" s="229">
        <f>'Deta Entry'!O31</f>
        <v>0</v>
      </c>
      <c r="J30" s="230">
        <f t="shared" si="1"/>
        <v>0</v>
      </c>
      <c r="K30" s="229">
        <f t="shared" si="2"/>
        <v>4.25</v>
      </c>
      <c r="L30" s="229">
        <f t="shared" si="3"/>
        <v>54</v>
      </c>
      <c r="M30" s="229">
        <f>'Deta Entry'!AS31</f>
        <v>0</v>
      </c>
      <c r="N30" s="229">
        <f>'Deta Entry'!AT31</f>
        <v>0</v>
      </c>
      <c r="O30" s="229">
        <f t="shared" si="4"/>
        <v>4.25</v>
      </c>
      <c r="P30" s="229">
        <f t="shared" si="5"/>
        <v>54</v>
      </c>
      <c r="Q30" s="231">
        <f t="shared" si="6"/>
        <v>58.25</v>
      </c>
      <c r="R30" s="284">
        <f t="shared" si="15"/>
        <v>44.58</v>
      </c>
      <c r="S30" s="285">
        <f t="shared" si="16"/>
        <v>54.49</v>
      </c>
      <c r="T30" s="229">
        <f>'Deta Entry'!P31</f>
        <v>0</v>
      </c>
      <c r="U30" s="229">
        <f>'Deta Entry'!Q31</f>
        <v>0</v>
      </c>
      <c r="V30" s="229">
        <f t="shared" si="7"/>
        <v>44.58</v>
      </c>
      <c r="W30" s="229">
        <f t="shared" si="8"/>
        <v>54.49</v>
      </c>
      <c r="X30" s="229">
        <f>'Deta Entry'!AU31</f>
        <v>0</v>
      </c>
      <c r="Y30" s="229">
        <f>'Deta Entry'!AV31</f>
        <v>0</v>
      </c>
      <c r="Z30" s="229">
        <f t="shared" si="9"/>
        <v>44.58</v>
      </c>
      <c r="AA30" s="229">
        <f t="shared" si="10"/>
        <v>54.49</v>
      </c>
      <c r="AB30" s="231">
        <f t="shared" si="11"/>
        <v>99.07</v>
      </c>
      <c r="AC30" s="286"/>
      <c r="AD30" s="193"/>
    </row>
    <row r="31" spans="1:30" s="2" customFormat="1" ht="21.75" customHeight="1">
      <c r="A31" s="193"/>
      <c r="B31" s="222">
        <f t="shared" si="0"/>
        <v>1.1399999999999999</v>
      </c>
      <c r="C31" s="232">
        <f t="shared" si="12"/>
        <v>25</v>
      </c>
      <c r="D31" s="233">
        <f>'Deta Entry'!J32</f>
        <v>44890</v>
      </c>
      <c r="E31" s="234" t="str">
        <f>'Deta Entry'!K32</f>
        <v>Friday</v>
      </c>
      <c r="F31" s="284">
        <f t="shared" si="13"/>
        <v>4.25</v>
      </c>
      <c r="G31" s="285">
        <f t="shared" si="14"/>
        <v>54</v>
      </c>
      <c r="H31" s="229">
        <f>'Deta Entry'!N32</f>
        <v>0</v>
      </c>
      <c r="I31" s="229">
        <f>'Deta Entry'!O32</f>
        <v>0</v>
      </c>
      <c r="J31" s="230">
        <f t="shared" si="1"/>
        <v>0</v>
      </c>
      <c r="K31" s="229">
        <f t="shared" si="2"/>
        <v>4.25</v>
      </c>
      <c r="L31" s="229">
        <f t="shared" si="3"/>
        <v>54</v>
      </c>
      <c r="M31" s="229">
        <f>'Deta Entry'!AS32</f>
        <v>1.0049999999999999</v>
      </c>
      <c r="N31" s="229">
        <f>'Deta Entry'!AT32</f>
        <v>1.1399999999999999</v>
      </c>
      <c r="O31" s="229">
        <f t="shared" si="4"/>
        <v>3.2450000000000001</v>
      </c>
      <c r="P31" s="229">
        <f t="shared" si="5"/>
        <v>52.86</v>
      </c>
      <c r="Q31" s="231">
        <f t="shared" si="6"/>
        <v>56.104999999999997</v>
      </c>
      <c r="R31" s="284">
        <f t="shared" si="15"/>
        <v>44.58</v>
      </c>
      <c r="S31" s="285">
        <f t="shared" si="16"/>
        <v>54.49</v>
      </c>
      <c r="T31" s="229">
        <f>'Deta Entry'!P32</f>
        <v>0</v>
      </c>
      <c r="U31" s="229">
        <f>'Deta Entry'!Q32</f>
        <v>0</v>
      </c>
      <c r="V31" s="229">
        <f t="shared" si="7"/>
        <v>44.58</v>
      </c>
      <c r="W31" s="229">
        <f t="shared" si="8"/>
        <v>54.49</v>
      </c>
      <c r="X31" s="229">
        <f>'Deta Entry'!AU32</f>
        <v>0.56280000000000008</v>
      </c>
      <c r="Y31" s="229">
        <f>'Deta Entry'!AV32</f>
        <v>0.58140000000000003</v>
      </c>
      <c r="Z31" s="229">
        <f t="shared" si="9"/>
        <v>44.017199999999995</v>
      </c>
      <c r="AA31" s="229">
        <f t="shared" si="10"/>
        <v>53.9086</v>
      </c>
      <c r="AB31" s="231">
        <f t="shared" si="11"/>
        <v>97.925799999999995</v>
      </c>
      <c r="AC31" s="286"/>
      <c r="AD31" s="193"/>
    </row>
    <row r="32" spans="1:30" s="2" customFormat="1" ht="21.75" customHeight="1">
      <c r="A32" s="193"/>
      <c r="B32" s="222">
        <f t="shared" si="0"/>
        <v>0</v>
      </c>
      <c r="C32" s="232">
        <f t="shared" si="12"/>
        <v>26</v>
      </c>
      <c r="D32" s="233">
        <f>'Deta Entry'!J33</f>
        <v>44891</v>
      </c>
      <c r="E32" s="234" t="str">
        <f>'Deta Entry'!K33</f>
        <v>Saturday</v>
      </c>
      <c r="F32" s="284">
        <f t="shared" si="13"/>
        <v>3.2450000000000001</v>
      </c>
      <c r="G32" s="285">
        <f t="shared" si="14"/>
        <v>52.86</v>
      </c>
      <c r="H32" s="229">
        <f>'Deta Entry'!N33</f>
        <v>0</v>
      </c>
      <c r="I32" s="229">
        <f>'Deta Entry'!O33</f>
        <v>0</v>
      </c>
      <c r="J32" s="230">
        <f t="shared" si="1"/>
        <v>0</v>
      </c>
      <c r="K32" s="229">
        <f t="shared" si="2"/>
        <v>3.2450000000000001</v>
      </c>
      <c r="L32" s="229">
        <f t="shared" si="3"/>
        <v>52.86</v>
      </c>
      <c r="M32" s="229">
        <f>'Deta Entry'!AS33</f>
        <v>0</v>
      </c>
      <c r="N32" s="229">
        <f>'Deta Entry'!AT33</f>
        <v>0</v>
      </c>
      <c r="O32" s="229">
        <f t="shared" si="4"/>
        <v>3.2450000000000001</v>
      </c>
      <c r="P32" s="229">
        <f t="shared" si="5"/>
        <v>52.86</v>
      </c>
      <c r="Q32" s="231">
        <f t="shared" si="6"/>
        <v>56.104999999999997</v>
      </c>
      <c r="R32" s="284">
        <f t="shared" si="15"/>
        <v>44.017199999999995</v>
      </c>
      <c r="S32" s="285">
        <f t="shared" si="16"/>
        <v>53.9086</v>
      </c>
      <c r="T32" s="229">
        <f>'Deta Entry'!P33</f>
        <v>0</v>
      </c>
      <c r="U32" s="229">
        <f>'Deta Entry'!Q33</f>
        <v>0</v>
      </c>
      <c r="V32" s="229">
        <f t="shared" si="7"/>
        <v>44.017199999999995</v>
      </c>
      <c r="W32" s="229">
        <f t="shared" si="8"/>
        <v>53.9086</v>
      </c>
      <c r="X32" s="229">
        <f>'Deta Entry'!AU33</f>
        <v>0</v>
      </c>
      <c r="Y32" s="229">
        <f>'Deta Entry'!AV33</f>
        <v>0</v>
      </c>
      <c r="Z32" s="229">
        <f t="shared" si="9"/>
        <v>44.017199999999995</v>
      </c>
      <c r="AA32" s="229">
        <f t="shared" si="10"/>
        <v>53.9086</v>
      </c>
      <c r="AB32" s="231">
        <f t="shared" si="11"/>
        <v>97.925799999999995</v>
      </c>
      <c r="AC32" s="286"/>
      <c r="AD32" s="193"/>
    </row>
    <row r="33" spans="1:30" s="2" customFormat="1" ht="21.75" customHeight="1">
      <c r="A33" s="193"/>
      <c r="B33" s="222">
        <f t="shared" si="0"/>
        <v>0</v>
      </c>
      <c r="C33" s="232">
        <f t="shared" si="12"/>
        <v>27</v>
      </c>
      <c r="D33" s="233">
        <f>'Deta Entry'!J34</f>
        <v>44892</v>
      </c>
      <c r="E33" s="234" t="str">
        <f>'Deta Entry'!K34</f>
        <v>Sunday</v>
      </c>
      <c r="F33" s="284">
        <f t="shared" si="13"/>
        <v>3.2450000000000001</v>
      </c>
      <c r="G33" s="285">
        <f t="shared" si="14"/>
        <v>52.86</v>
      </c>
      <c r="H33" s="229">
        <f>'Deta Entry'!N34</f>
        <v>0</v>
      </c>
      <c r="I33" s="229">
        <f>'Deta Entry'!O34</f>
        <v>0</v>
      </c>
      <c r="J33" s="230">
        <f t="shared" si="1"/>
        <v>0</v>
      </c>
      <c r="K33" s="229">
        <f t="shared" si="2"/>
        <v>3.2450000000000001</v>
      </c>
      <c r="L33" s="229">
        <f t="shared" si="3"/>
        <v>52.86</v>
      </c>
      <c r="M33" s="229">
        <f>'Deta Entry'!AS34</f>
        <v>0</v>
      </c>
      <c r="N33" s="229">
        <f>'Deta Entry'!AT34</f>
        <v>0</v>
      </c>
      <c r="O33" s="229">
        <f t="shared" si="4"/>
        <v>3.2450000000000001</v>
      </c>
      <c r="P33" s="229">
        <f t="shared" si="5"/>
        <v>52.86</v>
      </c>
      <c r="Q33" s="231">
        <f t="shared" si="6"/>
        <v>56.104999999999997</v>
      </c>
      <c r="R33" s="284">
        <f t="shared" si="15"/>
        <v>44.017199999999995</v>
      </c>
      <c r="S33" s="285">
        <f t="shared" si="16"/>
        <v>53.9086</v>
      </c>
      <c r="T33" s="229">
        <f>'Deta Entry'!P34</f>
        <v>0</v>
      </c>
      <c r="U33" s="229">
        <f>'Deta Entry'!Q34</f>
        <v>0</v>
      </c>
      <c r="V33" s="229">
        <f t="shared" si="7"/>
        <v>44.017199999999995</v>
      </c>
      <c r="W33" s="229">
        <f t="shared" si="8"/>
        <v>53.9086</v>
      </c>
      <c r="X33" s="229">
        <f>'Deta Entry'!AU34</f>
        <v>0</v>
      </c>
      <c r="Y33" s="229">
        <f>'Deta Entry'!AV34</f>
        <v>0</v>
      </c>
      <c r="Z33" s="229">
        <f t="shared" si="9"/>
        <v>44.017199999999995</v>
      </c>
      <c r="AA33" s="229">
        <f t="shared" si="10"/>
        <v>53.9086</v>
      </c>
      <c r="AB33" s="231">
        <f t="shared" si="11"/>
        <v>97.925799999999995</v>
      </c>
      <c r="AC33" s="286"/>
      <c r="AD33" s="193"/>
    </row>
    <row r="34" spans="1:30" s="2" customFormat="1" ht="21.75" customHeight="1">
      <c r="A34" s="193"/>
      <c r="B34" s="222">
        <f t="shared" si="0"/>
        <v>0</v>
      </c>
      <c r="C34" s="232">
        <f t="shared" si="12"/>
        <v>28</v>
      </c>
      <c r="D34" s="233">
        <f>'Deta Entry'!J35</f>
        <v>44893</v>
      </c>
      <c r="E34" s="234" t="str">
        <f>'Deta Entry'!K35</f>
        <v>Monday</v>
      </c>
      <c r="F34" s="284">
        <f t="shared" si="13"/>
        <v>3.2450000000000001</v>
      </c>
      <c r="G34" s="285">
        <f t="shared" si="14"/>
        <v>52.86</v>
      </c>
      <c r="H34" s="229">
        <f>'Deta Entry'!N35</f>
        <v>0</v>
      </c>
      <c r="I34" s="229">
        <f>'Deta Entry'!O35</f>
        <v>0</v>
      </c>
      <c r="J34" s="230">
        <f t="shared" si="1"/>
        <v>0</v>
      </c>
      <c r="K34" s="229">
        <f t="shared" si="2"/>
        <v>3.2450000000000001</v>
      </c>
      <c r="L34" s="229">
        <f t="shared" si="3"/>
        <v>52.86</v>
      </c>
      <c r="M34" s="229">
        <f>'Deta Entry'!AS35</f>
        <v>0</v>
      </c>
      <c r="N34" s="229">
        <f>'Deta Entry'!AT35</f>
        <v>0</v>
      </c>
      <c r="O34" s="229">
        <f t="shared" si="4"/>
        <v>3.2450000000000001</v>
      </c>
      <c r="P34" s="229">
        <f t="shared" si="5"/>
        <v>52.86</v>
      </c>
      <c r="Q34" s="231">
        <f t="shared" si="6"/>
        <v>56.104999999999997</v>
      </c>
      <c r="R34" s="284">
        <f t="shared" si="15"/>
        <v>44.017199999999995</v>
      </c>
      <c r="S34" s="285">
        <f t="shared" si="16"/>
        <v>53.9086</v>
      </c>
      <c r="T34" s="229">
        <f>'Deta Entry'!P35</f>
        <v>0</v>
      </c>
      <c r="U34" s="229">
        <f>'Deta Entry'!Q35</f>
        <v>0</v>
      </c>
      <c r="V34" s="229">
        <f t="shared" si="7"/>
        <v>44.017199999999995</v>
      </c>
      <c r="W34" s="229">
        <f t="shared" si="8"/>
        <v>53.9086</v>
      </c>
      <c r="X34" s="229">
        <f>'Deta Entry'!AU35</f>
        <v>0</v>
      </c>
      <c r="Y34" s="229">
        <f>'Deta Entry'!AV35</f>
        <v>0</v>
      </c>
      <c r="Z34" s="229">
        <f t="shared" si="9"/>
        <v>44.017199999999995</v>
      </c>
      <c r="AA34" s="229">
        <f t="shared" si="10"/>
        <v>53.9086</v>
      </c>
      <c r="AB34" s="231">
        <f t="shared" si="11"/>
        <v>97.925799999999995</v>
      </c>
      <c r="AC34" s="286"/>
      <c r="AD34" s="193"/>
    </row>
    <row r="35" spans="1:30" s="2" customFormat="1" ht="21.75" customHeight="1">
      <c r="A35" s="193"/>
      <c r="B35" s="222">
        <f t="shared" si="0"/>
        <v>0.24</v>
      </c>
      <c r="C35" s="232">
        <f t="shared" si="12"/>
        <v>29</v>
      </c>
      <c r="D35" s="233">
        <f>'Deta Entry'!J36</f>
        <v>44894</v>
      </c>
      <c r="E35" s="234" t="str">
        <f>'Deta Entry'!K36</f>
        <v>Tuesday</v>
      </c>
      <c r="F35" s="284">
        <f t="shared" si="13"/>
        <v>3.2450000000000001</v>
      </c>
      <c r="G35" s="285">
        <f t="shared" si="14"/>
        <v>52.86</v>
      </c>
      <c r="H35" s="229">
        <f>'Deta Entry'!N36</f>
        <v>0</v>
      </c>
      <c r="I35" s="229">
        <f>'Deta Entry'!O36</f>
        <v>0</v>
      </c>
      <c r="J35" s="230">
        <f t="shared" si="1"/>
        <v>0</v>
      </c>
      <c r="K35" s="229">
        <f t="shared" si="2"/>
        <v>3.2450000000000001</v>
      </c>
      <c r="L35" s="229">
        <f t="shared" si="3"/>
        <v>52.86</v>
      </c>
      <c r="M35" s="229">
        <f>'Deta Entry'!AS36</f>
        <v>0.75</v>
      </c>
      <c r="N35" s="229">
        <f>'Deta Entry'!AT36</f>
        <v>0.24</v>
      </c>
      <c r="O35" s="229">
        <f t="shared" si="4"/>
        <v>2.4950000000000001</v>
      </c>
      <c r="P35" s="229">
        <f t="shared" si="5"/>
        <v>52.62</v>
      </c>
      <c r="Q35" s="231">
        <f t="shared" si="6"/>
        <v>55.114999999999995</v>
      </c>
      <c r="R35" s="284">
        <f t="shared" si="15"/>
        <v>44.017199999999995</v>
      </c>
      <c r="S35" s="285">
        <f t="shared" si="16"/>
        <v>53.9086</v>
      </c>
      <c r="T35" s="229">
        <f>'Deta Entry'!P36</f>
        <v>0</v>
      </c>
      <c r="U35" s="229">
        <f>'Deta Entry'!Q36</f>
        <v>0</v>
      </c>
      <c r="V35" s="229">
        <f t="shared" si="7"/>
        <v>44.017199999999995</v>
      </c>
      <c r="W35" s="229">
        <f t="shared" si="8"/>
        <v>53.9086</v>
      </c>
      <c r="X35" s="229">
        <f>'Deta Entry'!AU36</f>
        <v>0.42</v>
      </c>
      <c r="Y35" s="229">
        <f>'Deta Entry'!AV36</f>
        <v>0.12239999999999999</v>
      </c>
      <c r="Z35" s="229">
        <f t="shared" si="9"/>
        <v>43.597199999999994</v>
      </c>
      <c r="AA35" s="229">
        <f t="shared" si="10"/>
        <v>53.786200000000001</v>
      </c>
      <c r="AB35" s="231">
        <f t="shared" si="11"/>
        <v>97.383399999999995</v>
      </c>
      <c r="AC35" s="286"/>
      <c r="AD35" s="193"/>
    </row>
    <row r="36" spans="1:30" s="2" customFormat="1" ht="21.75" customHeight="1">
      <c r="A36" s="193"/>
      <c r="B36" s="222">
        <f t="shared" si="0"/>
        <v>0</v>
      </c>
      <c r="C36" s="232">
        <f t="shared" si="12"/>
        <v>30</v>
      </c>
      <c r="D36" s="233">
        <f>'Deta Entry'!J37</f>
        <v>44895</v>
      </c>
      <c r="E36" s="234" t="str">
        <f>'Deta Entry'!K37</f>
        <v>Wednesday</v>
      </c>
      <c r="F36" s="284">
        <f t="shared" si="13"/>
        <v>2.4950000000000001</v>
      </c>
      <c r="G36" s="285">
        <f t="shared" si="14"/>
        <v>52.62</v>
      </c>
      <c r="H36" s="229">
        <f>'Deta Entry'!N37</f>
        <v>0</v>
      </c>
      <c r="I36" s="229">
        <f>'Deta Entry'!O37</f>
        <v>0</v>
      </c>
      <c r="J36" s="230">
        <f t="shared" si="1"/>
        <v>0</v>
      </c>
      <c r="K36" s="229">
        <f t="shared" si="2"/>
        <v>2.4950000000000001</v>
      </c>
      <c r="L36" s="229">
        <f t="shared" si="3"/>
        <v>52.62</v>
      </c>
      <c r="M36" s="229">
        <f>'Deta Entry'!AS37</f>
        <v>0</v>
      </c>
      <c r="N36" s="229">
        <f>'Deta Entry'!AT37</f>
        <v>0</v>
      </c>
      <c r="O36" s="229">
        <f t="shared" si="4"/>
        <v>2.4950000000000001</v>
      </c>
      <c r="P36" s="229">
        <f t="shared" si="5"/>
        <v>52.62</v>
      </c>
      <c r="Q36" s="231">
        <f t="shared" si="6"/>
        <v>55.114999999999995</v>
      </c>
      <c r="R36" s="284">
        <f t="shared" si="15"/>
        <v>43.597199999999994</v>
      </c>
      <c r="S36" s="285">
        <f t="shared" si="16"/>
        <v>53.786200000000001</v>
      </c>
      <c r="T36" s="229">
        <f>'Deta Entry'!P37</f>
        <v>0</v>
      </c>
      <c r="U36" s="229">
        <f>'Deta Entry'!Q37</f>
        <v>0</v>
      </c>
      <c r="V36" s="229">
        <f t="shared" si="7"/>
        <v>43.597199999999994</v>
      </c>
      <c r="W36" s="229">
        <f t="shared" si="8"/>
        <v>53.786200000000001</v>
      </c>
      <c r="X36" s="229">
        <f>'Deta Entry'!AU37</f>
        <v>0</v>
      </c>
      <c r="Y36" s="229">
        <f>'Deta Entry'!AV37</f>
        <v>0</v>
      </c>
      <c r="Z36" s="229">
        <f t="shared" si="9"/>
        <v>43.597199999999994</v>
      </c>
      <c r="AA36" s="229">
        <f t="shared" si="10"/>
        <v>53.786200000000001</v>
      </c>
      <c r="AB36" s="231">
        <f t="shared" si="11"/>
        <v>97.383399999999995</v>
      </c>
      <c r="AC36" s="286"/>
      <c r="AD36" s="193"/>
    </row>
    <row r="37" spans="1:30" s="2" customFormat="1" ht="21.75" customHeight="1" thickBot="1">
      <c r="A37" s="193"/>
      <c r="B37" s="222">
        <f t="shared" si="0"/>
        <v>0</v>
      </c>
      <c r="C37" s="235">
        <f t="shared" si="12"/>
        <v>0</v>
      </c>
      <c r="D37" s="236">
        <f>'Deta Entry'!J38</f>
        <v>0</v>
      </c>
      <c r="E37" s="237">
        <f>'Deta Entry'!K38</f>
        <v>0</v>
      </c>
      <c r="F37" s="284">
        <f t="shared" si="13"/>
        <v>2.4950000000000001</v>
      </c>
      <c r="G37" s="285">
        <f t="shared" si="14"/>
        <v>52.62</v>
      </c>
      <c r="H37" s="229">
        <f>'Deta Entry'!N38</f>
        <v>0</v>
      </c>
      <c r="I37" s="229">
        <f>'Deta Entry'!O38</f>
        <v>0</v>
      </c>
      <c r="J37" s="230">
        <f t="shared" si="1"/>
        <v>0</v>
      </c>
      <c r="K37" s="229">
        <f t="shared" si="2"/>
        <v>2.4950000000000001</v>
      </c>
      <c r="L37" s="229">
        <f t="shared" si="3"/>
        <v>52.62</v>
      </c>
      <c r="M37" s="229">
        <f>'Deta Entry'!AS38</f>
        <v>0</v>
      </c>
      <c r="N37" s="229">
        <f>'Deta Entry'!AT38</f>
        <v>0</v>
      </c>
      <c r="O37" s="229">
        <f t="shared" si="4"/>
        <v>2.4950000000000001</v>
      </c>
      <c r="P37" s="229">
        <f t="shared" si="5"/>
        <v>52.62</v>
      </c>
      <c r="Q37" s="231">
        <f t="shared" si="6"/>
        <v>55.114999999999995</v>
      </c>
      <c r="R37" s="284">
        <f t="shared" si="15"/>
        <v>43.597199999999994</v>
      </c>
      <c r="S37" s="285">
        <f t="shared" si="16"/>
        <v>53.786200000000001</v>
      </c>
      <c r="T37" s="229">
        <f>'Deta Entry'!P38</f>
        <v>0</v>
      </c>
      <c r="U37" s="229">
        <f>'Deta Entry'!Q38</f>
        <v>0</v>
      </c>
      <c r="V37" s="229">
        <f t="shared" si="7"/>
        <v>43.597199999999994</v>
      </c>
      <c r="W37" s="229">
        <f t="shared" si="8"/>
        <v>53.786200000000001</v>
      </c>
      <c r="X37" s="229">
        <f>'Deta Entry'!AU38</f>
        <v>0</v>
      </c>
      <c r="Y37" s="229">
        <f>'Deta Entry'!AV38</f>
        <v>0</v>
      </c>
      <c r="Z37" s="229">
        <f t="shared" si="9"/>
        <v>43.597199999999994</v>
      </c>
      <c r="AA37" s="229">
        <f t="shared" si="10"/>
        <v>53.786200000000001</v>
      </c>
      <c r="AB37" s="231">
        <f t="shared" si="11"/>
        <v>97.383399999999995</v>
      </c>
      <c r="AC37" s="287"/>
      <c r="AD37" s="193"/>
    </row>
    <row r="38" spans="1:30" ht="21.75" customHeight="1" thickBot="1">
      <c r="A38" s="193"/>
      <c r="B38" s="194"/>
      <c r="C38" s="288" t="s">
        <v>62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90"/>
      <c r="O38" s="291">
        <f>O37-'Deta Entry'!AS38</f>
        <v>2.4950000000000001</v>
      </c>
      <c r="P38" s="291">
        <f>P37-'Deta Entry'!AT38</f>
        <v>52.62</v>
      </c>
      <c r="Q38" s="292">
        <f>O38+P38</f>
        <v>55.114999999999995</v>
      </c>
      <c r="R38" s="293" t="s">
        <v>63</v>
      </c>
      <c r="S38" s="294"/>
      <c r="T38" s="294"/>
      <c r="U38" s="294"/>
      <c r="V38" s="294"/>
      <c r="W38" s="294"/>
      <c r="X38" s="294"/>
      <c r="Y38" s="295"/>
      <c r="Z38" s="291">
        <f>Z37-'Deta Entry'!AU38</f>
        <v>43.597199999999994</v>
      </c>
      <c r="AA38" s="291">
        <f>AA37-'Deta Entry'!AV38</f>
        <v>53.786200000000001</v>
      </c>
      <c r="AB38" s="292">
        <f>Z38+AA38</f>
        <v>97.383399999999995</v>
      </c>
      <c r="AC38" s="296"/>
      <c r="AD38" s="193"/>
    </row>
    <row r="39" spans="1:30">
      <c r="A39" s="193"/>
      <c r="B39" s="194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97"/>
      <c r="AD39" s="193"/>
    </row>
  </sheetData>
  <sheetProtection password="E8FA" sheet="1" objects="1" scenarios="1" formatCells="0" formatColumns="0" formatRows="0" selectLockedCells="1"/>
  <mergeCells count="28">
    <mergeCell ref="AD1:AD39"/>
    <mergeCell ref="A2:A39"/>
    <mergeCell ref="C39:AB39"/>
    <mergeCell ref="AC4:AC6"/>
    <mergeCell ref="AB3:AC3"/>
    <mergeCell ref="C2:AC2"/>
    <mergeCell ref="X5:Y5"/>
    <mergeCell ref="F4:Q4"/>
    <mergeCell ref="O5:Q5"/>
    <mergeCell ref="Z5:AB5"/>
    <mergeCell ref="R4:AB4"/>
    <mergeCell ref="J5:J6"/>
    <mergeCell ref="M5:N5"/>
    <mergeCell ref="A1:AC1"/>
    <mergeCell ref="Z3:AA3"/>
    <mergeCell ref="C4:C6"/>
    <mergeCell ref="D4:D6"/>
    <mergeCell ref="F5:G5"/>
    <mergeCell ref="H5:I5"/>
    <mergeCell ref="C3:E3"/>
    <mergeCell ref="F3:Y3"/>
    <mergeCell ref="E4:E6"/>
    <mergeCell ref="K5:L5"/>
    <mergeCell ref="C38:N38"/>
    <mergeCell ref="R38:Y38"/>
    <mergeCell ref="R5:S5"/>
    <mergeCell ref="T5:U5"/>
    <mergeCell ref="V5:W5"/>
  </mergeCells>
  <conditionalFormatting sqref="C7:AA37">
    <cfRule type="expression" dxfId="17" priority="6">
      <formula>$C7=0</formula>
    </cfRule>
  </conditionalFormatting>
  <conditionalFormatting sqref="AB7:AB37">
    <cfRule type="expression" dxfId="16" priority="5">
      <formula>$C7=0</formula>
    </cfRule>
  </conditionalFormatting>
  <conditionalFormatting sqref="AC7:AC37">
    <cfRule type="expression" dxfId="15" priority="4">
      <formula>$C7=0</formula>
    </cfRule>
  </conditionalFormatting>
  <conditionalFormatting sqref="B7:AC37">
    <cfRule type="expression" dxfId="14" priority="2">
      <formula>$B7&gt;0</formula>
    </cfRule>
    <cfRule type="expression" dxfId="13" priority="3">
      <formula>$B7=0</formula>
    </cfRule>
  </conditionalFormatting>
  <conditionalFormatting sqref="C7:AC37">
    <cfRule type="expression" dxfId="12" priority="1">
      <formula>$C7=0</formula>
    </cfRule>
  </conditionalFormatting>
  <dataValidations count="1">
    <dataValidation type="list" allowBlank="1" showInputMessage="1" showErrorMessage="1" sqref="J7:J37">
      <formula1>"0,सही,खुला, खराब"</formula1>
    </dataValidation>
  </dataValidations>
  <pageMargins left="0.31496062992125984" right="0.19685039370078741" top="0.23622047244094491" bottom="0.23622047244094491" header="0.19685039370078741" footer="0.19685039370078741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E39"/>
  <sheetViews>
    <sheetView showGridLines="0" showRowColHeaders="0" workbookViewId="0">
      <selection activeCell="J9" sqref="J9"/>
    </sheetView>
  </sheetViews>
  <sheetFormatPr defaultRowHeight="15"/>
  <cols>
    <col min="1" max="1" width="2.28515625" style="1" customWidth="1"/>
    <col min="2" max="2" width="2.28515625" style="1" hidden="1" customWidth="1"/>
    <col min="3" max="3" width="5.28515625" style="242" customWidth="1"/>
    <col min="4" max="5" width="15.5703125" style="242" customWidth="1"/>
    <col min="6" max="9" width="11.28515625" style="242" customWidth="1"/>
    <col min="10" max="11" width="24.140625" style="242" customWidth="1"/>
    <col min="12" max="18" width="11.85546875" style="242" customWidth="1"/>
    <col min="19" max="28" width="8" style="242" hidden="1" customWidth="1"/>
    <col min="29" max="29" width="8" style="1" hidden="1" customWidth="1"/>
    <col min="30" max="30" width="9.85546875" style="1" hidden="1" customWidth="1"/>
    <col min="31" max="31" width="2.85546875" style="1" customWidth="1"/>
    <col min="32" max="16384" width="9.140625" style="1"/>
  </cols>
  <sheetData>
    <row r="1" spans="1:31" ht="15.75" thickBo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1" ht="33" customHeight="1" thickBot="1">
      <c r="A2" s="193"/>
      <c r="B2" s="194"/>
      <c r="C2" s="195" t="str">
        <f>CONCATENATE('Deta Entry'!I3,'Deta Entry'!L3)</f>
        <v>विद्यालय का नाम :-</v>
      </c>
      <c r="D2" s="196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8"/>
      <c r="AE2" s="193"/>
    </row>
    <row r="3" spans="1:31" ht="30" customHeight="1" thickBot="1">
      <c r="A3" s="193"/>
      <c r="B3" s="194"/>
      <c r="C3" s="199"/>
      <c r="D3" s="200"/>
      <c r="E3" s="201"/>
      <c r="F3" s="202" t="s">
        <v>71</v>
      </c>
      <c r="G3" s="203"/>
      <c r="H3" s="203"/>
      <c r="I3" s="203"/>
      <c r="J3" s="203"/>
      <c r="K3" s="203"/>
      <c r="L3" s="203"/>
      <c r="M3" s="203"/>
      <c r="N3" s="203"/>
      <c r="O3" s="203"/>
      <c r="P3" s="245" t="str">
        <f>'Milk Distribution Register'!Z3</f>
        <v>माह :-</v>
      </c>
      <c r="Q3" s="246">
        <f>'Milk Distribution Register'!AB3</f>
        <v>44866</v>
      </c>
      <c r="R3" s="247"/>
      <c r="S3" s="248"/>
      <c r="T3" s="248"/>
      <c r="U3" s="248"/>
      <c r="V3" s="248"/>
      <c r="W3" s="248"/>
      <c r="X3" s="248"/>
      <c r="Y3" s="248"/>
      <c r="Z3" s="249"/>
      <c r="AA3" s="250" t="str">
        <f>'Deta Entry'!AG3</f>
        <v>माह :-</v>
      </c>
      <c r="AB3" s="251"/>
      <c r="AC3" s="252">
        <f>'Deta Entry'!AI3</f>
        <v>44866</v>
      </c>
      <c r="AD3" s="253"/>
      <c r="AE3" s="193"/>
    </row>
    <row r="4" spans="1:31" ht="30" customHeight="1">
      <c r="A4" s="193"/>
      <c r="B4" s="194"/>
      <c r="C4" s="254" t="s">
        <v>0</v>
      </c>
      <c r="D4" s="255" t="s">
        <v>28</v>
      </c>
      <c r="E4" s="256" t="s">
        <v>67</v>
      </c>
      <c r="F4" s="257" t="s">
        <v>47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  <c r="S4" s="257" t="s">
        <v>25</v>
      </c>
      <c r="T4" s="258"/>
      <c r="U4" s="258"/>
      <c r="V4" s="258"/>
      <c r="W4" s="258"/>
      <c r="X4" s="258"/>
      <c r="Y4" s="258"/>
      <c r="Z4" s="258"/>
      <c r="AA4" s="258"/>
      <c r="AB4" s="258"/>
      <c r="AC4" s="259"/>
      <c r="AD4" s="260" t="s">
        <v>58</v>
      </c>
      <c r="AE4" s="193"/>
    </row>
    <row r="5" spans="1:31" s="2" customFormat="1" ht="32.25" customHeight="1">
      <c r="A5" s="193"/>
      <c r="B5" s="194"/>
      <c r="C5" s="261"/>
      <c r="D5" s="262"/>
      <c r="E5" s="263"/>
      <c r="F5" s="261" t="s">
        <v>48</v>
      </c>
      <c r="G5" s="264"/>
      <c r="H5" s="264" t="s">
        <v>49</v>
      </c>
      <c r="I5" s="264"/>
      <c r="J5" s="265" t="s">
        <v>44</v>
      </c>
      <c r="K5" s="265" t="s">
        <v>70</v>
      </c>
      <c r="L5" s="266" t="s">
        <v>50</v>
      </c>
      <c r="M5" s="266"/>
      <c r="N5" s="266" t="s">
        <v>52</v>
      </c>
      <c r="O5" s="266"/>
      <c r="P5" s="267" t="s">
        <v>53</v>
      </c>
      <c r="Q5" s="268"/>
      <c r="R5" s="269"/>
      <c r="S5" s="261" t="s">
        <v>48</v>
      </c>
      <c r="T5" s="264"/>
      <c r="U5" s="270" t="s">
        <v>51</v>
      </c>
      <c r="V5" s="270"/>
      <c r="W5" s="266" t="s">
        <v>50</v>
      </c>
      <c r="X5" s="266"/>
      <c r="Y5" s="266" t="s">
        <v>52</v>
      </c>
      <c r="Z5" s="266"/>
      <c r="AA5" s="267" t="s">
        <v>53</v>
      </c>
      <c r="AB5" s="268"/>
      <c r="AC5" s="269"/>
      <c r="AD5" s="271"/>
      <c r="AE5" s="193"/>
    </row>
    <row r="6" spans="1:31" s="2" customFormat="1" ht="32.25" customHeight="1" thickBot="1">
      <c r="A6" s="193"/>
      <c r="B6" s="194"/>
      <c r="C6" s="272"/>
      <c r="D6" s="273"/>
      <c r="E6" s="274"/>
      <c r="F6" s="275" t="s">
        <v>45</v>
      </c>
      <c r="G6" s="276" t="s">
        <v>46</v>
      </c>
      <c r="H6" s="276" t="s">
        <v>45</v>
      </c>
      <c r="I6" s="276" t="s">
        <v>46</v>
      </c>
      <c r="J6" s="277"/>
      <c r="K6" s="277"/>
      <c r="L6" s="278" t="s">
        <v>45</v>
      </c>
      <c r="M6" s="278" t="s">
        <v>46</v>
      </c>
      <c r="N6" s="279" t="s">
        <v>56</v>
      </c>
      <c r="O6" s="279" t="s">
        <v>57</v>
      </c>
      <c r="P6" s="278" t="s">
        <v>45</v>
      </c>
      <c r="Q6" s="278" t="s">
        <v>46</v>
      </c>
      <c r="R6" s="280" t="s">
        <v>41</v>
      </c>
      <c r="S6" s="275" t="s">
        <v>45</v>
      </c>
      <c r="T6" s="276" t="s">
        <v>46</v>
      </c>
      <c r="U6" s="276" t="s">
        <v>45</v>
      </c>
      <c r="V6" s="276" t="s">
        <v>46</v>
      </c>
      <c r="W6" s="278" t="s">
        <v>45</v>
      </c>
      <c r="X6" s="278" t="s">
        <v>46</v>
      </c>
      <c r="Y6" s="279" t="s">
        <v>54</v>
      </c>
      <c r="Z6" s="279" t="s">
        <v>55</v>
      </c>
      <c r="AA6" s="278" t="s">
        <v>45</v>
      </c>
      <c r="AB6" s="278" t="s">
        <v>46</v>
      </c>
      <c r="AC6" s="280" t="s">
        <v>41</v>
      </c>
      <c r="AD6" s="281"/>
      <c r="AE6" s="193"/>
    </row>
    <row r="7" spans="1:31" s="2" customFormat="1" ht="21.75" customHeight="1">
      <c r="A7" s="193"/>
      <c r="B7" s="222">
        <f>O7</f>
        <v>1</v>
      </c>
      <c r="C7" s="223">
        <v>1</v>
      </c>
      <c r="D7" s="224">
        <f>'Deta Entry'!J8</f>
        <v>44866</v>
      </c>
      <c r="E7" s="225" t="str">
        <f>'Deta Entry'!K8</f>
        <v>Tuesday</v>
      </c>
      <c r="F7" s="282">
        <f>'Deta Entry'!B7</f>
        <v>5</v>
      </c>
      <c r="G7" s="229">
        <f>'Deta Entry'!C7</f>
        <v>55</v>
      </c>
      <c r="H7" s="229">
        <f>'Deta Entry'!N8</f>
        <v>0</v>
      </c>
      <c r="I7" s="229">
        <f>'Deta Entry'!O8</f>
        <v>0</v>
      </c>
      <c r="J7" s="244">
        <f>IF(I7&gt;0,"सही",0)</f>
        <v>0</v>
      </c>
      <c r="K7" s="230"/>
      <c r="L7" s="229">
        <f>F7+H7</f>
        <v>5</v>
      </c>
      <c r="M7" s="229">
        <f>G7+I7</f>
        <v>55</v>
      </c>
      <c r="N7" s="229">
        <f>'Deta Entry'!AS8</f>
        <v>0.75</v>
      </c>
      <c r="O7" s="229">
        <f>'Deta Entry'!AT8</f>
        <v>1</v>
      </c>
      <c r="P7" s="229">
        <f>L7-N7</f>
        <v>4.25</v>
      </c>
      <c r="Q7" s="229">
        <f>M7-O7</f>
        <v>54</v>
      </c>
      <c r="R7" s="231">
        <f>P7+Q7</f>
        <v>58.25</v>
      </c>
      <c r="S7" s="282">
        <f>'Deta Entry'!B12</f>
        <v>45</v>
      </c>
      <c r="T7" s="229">
        <f>'Deta Entry'!C12</f>
        <v>55</v>
      </c>
      <c r="U7" s="229">
        <f>'Deta Entry'!P8</f>
        <v>0</v>
      </c>
      <c r="V7" s="229">
        <f>'Deta Entry'!Q8</f>
        <v>0</v>
      </c>
      <c r="W7" s="229">
        <f>S7+U7</f>
        <v>45</v>
      </c>
      <c r="X7" s="229">
        <f>T7+V7</f>
        <v>55</v>
      </c>
      <c r="Y7" s="229">
        <f>'Deta Entry'!AU8</f>
        <v>0.42</v>
      </c>
      <c r="Z7" s="229">
        <f>'Deta Entry'!AV8</f>
        <v>0.5099999999999999</v>
      </c>
      <c r="AA7" s="229">
        <f>W7-Y7</f>
        <v>44.58</v>
      </c>
      <c r="AB7" s="229">
        <f>X7-Z7</f>
        <v>54.49</v>
      </c>
      <c r="AC7" s="231">
        <f>AA7+AB7</f>
        <v>99.07</v>
      </c>
      <c r="AD7" s="283"/>
      <c r="AE7" s="193"/>
    </row>
    <row r="8" spans="1:31" s="2" customFormat="1" ht="21.75" customHeight="1">
      <c r="A8" s="193"/>
      <c r="B8" s="222">
        <f t="shared" ref="B8:B37" si="0">O8</f>
        <v>0</v>
      </c>
      <c r="C8" s="232">
        <f>IF(D8&gt;0,C7+1,0)</f>
        <v>2</v>
      </c>
      <c r="D8" s="233">
        <f>'Deta Entry'!J9</f>
        <v>44867</v>
      </c>
      <c r="E8" s="234" t="str">
        <f>'Deta Entry'!K9</f>
        <v>Wednesday</v>
      </c>
      <c r="F8" s="284">
        <f>P7</f>
        <v>4.25</v>
      </c>
      <c r="G8" s="285">
        <f>Q7</f>
        <v>54</v>
      </c>
      <c r="H8" s="229">
        <f>'Deta Entry'!N9</f>
        <v>0</v>
      </c>
      <c r="I8" s="229">
        <f>'Deta Entry'!O9</f>
        <v>0</v>
      </c>
      <c r="J8" s="244">
        <f t="shared" ref="J8:J37" si="1">IF(I8&gt;0,"सही",0)</f>
        <v>0</v>
      </c>
      <c r="K8" s="230"/>
      <c r="L8" s="229">
        <f t="shared" ref="L8:M37" si="2">F8+H8</f>
        <v>4.25</v>
      </c>
      <c r="M8" s="229">
        <f t="shared" si="2"/>
        <v>54</v>
      </c>
      <c r="N8" s="229">
        <f>'Deta Entry'!AS9</f>
        <v>0</v>
      </c>
      <c r="O8" s="229">
        <f>'Deta Entry'!AT9</f>
        <v>0</v>
      </c>
      <c r="P8" s="229">
        <f t="shared" ref="P8:Q37" si="3">L8-N8</f>
        <v>4.25</v>
      </c>
      <c r="Q8" s="229">
        <f t="shared" si="3"/>
        <v>54</v>
      </c>
      <c r="R8" s="231">
        <f t="shared" ref="R8:R37" si="4">P8+Q8</f>
        <v>58.25</v>
      </c>
      <c r="S8" s="284">
        <f>AA7</f>
        <v>44.58</v>
      </c>
      <c r="T8" s="285">
        <f>AB7</f>
        <v>54.49</v>
      </c>
      <c r="U8" s="229">
        <f>'Deta Entry'!P9</f>
        <v>0</v>
      </c>
      <c r="V8" s="229">
        <f>'Deta Entry'!Q9</f>
        <v>0</v>
      </c>
      <c r="W8" s="229">
        <f t="shared" ref="W8:X37" si="5">S8+U8</f>
        <v>44.58</v>
      </c>
      <c r="X8" s="229">
        <f t="shared" si="5"/>
        <v>54.49</v>
      </c>
      <c r="Y8" s="229">
        <f>'Deta Entry'!AU9</f>
        <v>0</v>
      </c>
      <c r="Z8" s="229">
        <f>'Deta Entry'!AV9</f>
        <v>0</v>
      </c>
      <c r="AA8" s="229">
        <f t="shared" ref="AA8:AB37" si="6">W8-Y8</f>
        <v>44.58</v>
      </c>
      <c r="AB8" s="229">
        <f t="shared" si="6"/>
        <v>54.49</v>
      </c>
      <c r="AC8" s="231">
        <f t="shared" ref="AC8:AC37" si="7">AA8+AB8</f>
        <v>99.07</v>
      </c>
      <c r="AD8" s="286"/>
      <c r="AE8" s="193"/>
    </row>
    <row r="9" spans="1:31" s="2" customFormat="1" ht="21.75" customHeight="1">
      <c r="A9" s="193"/>
      <c r="B9" s="222">
        <f t="shared" si="0"/>
        <v>0</v>
      </c>
      <c r="C9" s="232">
        <f t="shared" ref="C9:C37" si="8">IF(D9&gt;0,C8+1,0)</f>
        <v>3</v>
      </c>
      <c r="D9" s="233">
        <f>'Deta Entry'!J10</f>
        <v>44868</v>
      </c>
      <c r="E9" s="234" t="str">
        <f>'Deta Entry'!K10</f>
        <v>Thursday</v>
      </c>
      <c r="F9" s="284">
        <f t="shared" ref="F9:G37" si="9">P8</f>
        <v>4.25</v>
      </c>
      <c r="G9" s="285">
        <f t="shared" si="9"/>
        <v>54</v>
      </c>
      <c r="H9" s="229">
        <f>'Deta Entry'!N10</f>
        <v>0</v>
      </c>
      <c r="I9" s="229">
        <f>'Deta Entry'!O10</f>
        <v>0</v>
      </c>
      <c r="J9" s="244">
        <f t="shared" si="1"/>
        <v>0</v>
      </c>
      <c r="K9" s="230"/>
      <c r="L9" s="229">
        <f t="shared" si="2"/>
        <v>4.25</v>
      </c>
      <c r="M9" s="229">
        <f t="shared" si="2"/>
        <v>54</v>
      </c>
      <c r="N9" s="229">
        <f>'Deta Entry'!AS10</f>
        <v>0</v>
      </c>
      <c r="O9" s="229">
        <f>'Deta Entry'!AT10</f>
        <v>0</v>
      </c>
      <c r="P9" s="229">
        <f t="shared" si="3"/>
        <v>4.25</v>
      </c>
      <c r="Q9" s="229">
        <f t="shared" si="3"/>
        <v>54</v>
      </c>
      <c r="R9" s="231">
        <f t="shared" si="4"/>
        <v>58.25</v>
      </c>
      <c r="S9" s="284">
        <f t="shared" ref="S9:T37" si="10">AA8</f>
        <v>44.58</v>
      </c>
      <c r="T9" s="285">
        <f t="shared" si="10"/>
        <v>54.49</v>
      </c>
      <c r="U9" s="229">
        <f>'Deta Entry'!P10</f>
        <v>0</v>
      </c>
      <c r="V9" s="229">
        <f>'Deta Entry'!Q10</f>
        <v>0</v>
      </c>
      <c r="W9" s="229">
        <f t="shared" si="5"/>
        <v>44.58</v>
      </c>
      <c r="X9" s="229">
        <f t="shared" si="5"/>
        <v>54.49</v>
      </c>
      <c r="Y9" s="229">
        <f>'Deta Entry'!AU10</f>
        <v>0</v>
      </c>
      <c r="Z9" s="229">
        <f>'Deta Entry'!AV10</f>
        <v>0</v>
      </c>
      <c r="AA9" s="229">
        <f t="shared" si="6"/>
        <v>44.58</v>
      </c>
      <c r="AB9" s="229">
        <f t="shared" si="6"/>
        <v>54.49</v>
      </c>
      <c r="AC9" s="231">
        <f t="shared" si="7"/>
        <v>99.07</v>
      </c>
      <c r="AD9" s="286"/>
      <c r="AE9" s="193"/>
    </row>
    <row r="10" spans="1:31" s="2" customFormat="1" ht="21.75" customHeight="1">
      <c r="A10" s="193"/>
      <c r="B10" s="222">
        <f t="shared" si="0"/>
        <v>0</v>
      </c>
      <c r="C10" s="232">
        <f t="shared" si="8"/>
        <v>4</v>
      </c>
      <c r="D10" s="233">
        <f>'Deta Entry'!J11</f>
        <v>44869</v>
      </c>
      <c r="E10" s="234" t="str">
        <f>'Deta Entry'!K11</f>
        <v>Friday</v>
      </c>
      <c r="F10" s="284">
        <f t="shared" si="9"/>
        <v>4.25</v>
      </c>
      <c r="G10" s="285">
        <f t="shared" si="9"/>
        <v>54</v>
      </c>
      <c r="H10" s="229">
        <f>'Deta Entry'!N11</f>
        <v>0</v>
      </c>
      <c r="I10" s="229">
        <f>'Deta Entry'!O11</f>
        <v>0</v>
      </c>
      <c r="J10" s="244">
        <f t="shared" si="1"/>
        <v>0</v>
      </c>
      <c r="K10" s="230"/>
      <c r="L10" s="229">
        <f t="shared" si="2"/>
        <v>4.25</v>
      </c>
      <c r="M10" s="229">
        <f t="shared" si="2"/>
        <v>54</v>
      </c>
      <c r="N10" s="229">
        <f>'Deta Entry'!AS11</f>
        <v>0</v>
      </c>
      <c r="O10" s="229">
        <f>'Deta Entry'!AT11</f>
        <v>0</v>
      </c>
      <c r="P10" s="229">
        <f t="shared" si="3"/>
        <v>4.25</v>
      </c>
      <c r="Q10" s="229">
        <f t="shared" si="3"/>
        <v>54</v>
      </c>
      <c r="R10" s="231">
        <f t="shared" si="4"/>
        <v>58.25</v>
      </c>
      <c r="S10" s="284">
        <f t="shared" si="10"/>
        <v>44.58</v>
      </c>
      <c r="T10" s="285">
        <f t="shared" si="10"/>
        <v>54.49</v>
      </c>
      <c r="U10" s="229">
        <f>'Deta Entry'!P11</f>
        <v>0</v>
      </c>
      <c r="V10" s="229">
        <f>'Deta Entry'!Q11</f>
        <v>0</v>
      </c>
      <c r="W10" s="229">
        <f t="shared" si="5"/>
        <v>44.58</v>
      </c>
      <c r="X10" s="229">
        <f t="shared" si="5"/>
        <v>54.49</v>
      </c>
      <c r="Y10" s="229">
        <f>'Deta Entry'!AU11</f>
        <v>0</v>
      </c>
      <c r="Z10" s="229">
        <f>'Deta Entry'!AV11</f>
        <v>0</v>
      </c>
      <c r="AA10" s="229">
        <f t="shared" si="6"/>
        <v>44.58</v>
      </c>
      <c r="AB10" s="229">
        <f t="shared" si="6"/>
        <v>54.49</v>
      </c>
      <c r="AC10" s="231">
        <f t="shared" si="7"/>
        <v>99.07</v>
      </c>
      <c r="AD10" s="286"/>
      <c r="AE10" s="193"/>
    </row>
    <row r="11" spans="1:31" s="2" customFormat="1" ht="21.75" customHeight="1">
      <c r="A11" s="193"/>
      <c r="B11" s="222">
        <f t="shared" si="0"/>
        <v>0</v>
      </c>
      <c r="C11" s="232">
        <f t="shared" si="8"/>
        <v>5</v>
      </c>
      <c r="D11" s="233">
        <f>'Deta Entry'!J12</f>
        <v>44870</v>
      </c>
      <c r="E11" s="234" t="str">
        <f>'Deta Entry'!K12</f>
        <v>Saturday</v>
      </c>
      <c r="F11" s="284">
        <f t="shared" si="9"/>
        <v>4.25</v>
      </c>
      <c r="G11" s="285">
        <f t="shared" si="9"/>
        <v>54</v>
      </c>
      <c r="H11" s="229">
        <f>'Deta Entry'!N12</f>
        <v>0</v>
      </c>
      <c r="I11" s="229">
        <f>'Deta Entry'!O12</f>
        <v>0</v>
      </c>
      <c r="J11" s="244">
        <f t="shared" si="1"/>
        <v>0</v>
      </c>
      <c r="K11" s="230"/>
      <c r="L11" s="229">
        <f t="shared" si="2"/>
        <v>4.25</v>
      </c>
      <c r="M11" s="229">
        <f t="shared" si="2"/>
        <v>54</v>
      </c>
      <c r="N11" s="229">
        <f>'Deta Entry'!AS12</f>
        <v>0</v>
      </c>
      <c r="O11" s="229">
        <f>'Deta Entry'!AT12</f>
        <v>0</v>
      </c>
      <c r="P11" s="229">
        <f t="shared" si="3"/>
        <v>4.25</v>
      </c>
      <c r="Q11" s="229">
        <f t="shared" si="3"/>
        <v>54</v>
      </c>
      <c r="R11" s="231">
        <f t="shared" si="4"/>
        <v>58.25</v>
      </c>
      <c r="S11" s="284">
        <f t="shared" si="10"/>
        <v>44.58</v>
      </c>
      <c r="T11" s="285">
        <f t="shared" si="10"/>
        <v>54.49</v>
      </c>
      <c r="U11" s="229">
        <f>'Deta Entry'!P12</f>
        <v>0</v>
      </c>
      <c r="V11" s="229">
        <f>'Deta Entry'!Q12</f>
        <v>0</v>
      </c>
      <c r="W11" s="229">
        <f t="shared" si="5"/>
        <v>44.58</v>
      </c>
      <c r="X11" s="229">
        <f t="shared" si="5"/>
        <v>54.49</v>
      </c>
      <c r="Y11" s="229">
        <f>'Deta Entry'!AU12</f>
        <v>0</v>
      </c>
      <c r="Z11" s="229">
        <f>'Deta Entry'!AV12</f>
        <v>0</v>
      </c>
      <c r="AA11" s="229">
        <f t="shared" si="6"/>
        <v>44.58</v>
      </c>
      <c r="AB11" s="229">
        <f t="shared" si="6"/>
        <v>54.49</v>
      </c>
      <c r="AC11" s="231">
        <f t="shared" si="7"/>
        <v>99.07</v>
      </c>
      <c r="AD11" s="286"/>
      <c r="AE11" s="193"/>
    </row>
    <row r="12" spans="1:31" s="2" customFormat="1" ht="21.75" customHeight="1">
      <c r="A12" s="193"/>
      <c r="B12" s="222">
        <f t="shared" si="0"/>
        <v>0</v>
      </c>
      <c r="C12" s="232">
        <f t="shared" si="8"/>
        <v>6</v>
      </c>
      <c r="D12" s="233">
        <f>'Deta Entry'!J13</f>
        <v>44871</v>
      </c>
      <c r="E12" s="234" t="str">
        <f>'Deta Entry'!K13</f>
        <v>Sunday</v>
      </c>
      <c r="F12" s="284">
        <f t="shared" si="9"/>
        <v>4.25</v>
      </c>
      <c r="G12" s="285">
        <f t="shared" si="9"/>
        <v>54</v>
      </c>
      <c r="H12" s="229">
        <f>'Deta Entry'!N13</f>
        <v>0</v>
      </c>
      <c r="I12" s="229">
        <f>'Deta Entry'!O13</f>
        <v>0</v>
      </c>
      <c r="J12" s="244">
        <f t="shared" si="1"/>
        <v>0</v>
      </c>
      <c r="K12" s="230"/>
      <c r="L12" s="229">
        <f t="shared" si="2"/>
        <v>4.25</v>
      </c>
      <c r="M12" s="229">
        <f t="shared" si="2"/>
        <v>54</v>
      </c>
      <c r="N12" s="229">
        <f>'Deta Entry'!AS13</f>
        <v>0</v>
      </c>
      <c r="O12" s="229">
        <f>'Deta Entry'!AT13</f>
        <v>0</v>
      </c>
      <c r="P12" s="229">
        <f t="shared" si="3"/>
        <v>4.25</v>
      </c>
      <c r="Q12" s="229">
        <f t="shared" si="3"/>
        <v>54</v>
      </c>
      <c r="R12" s="231">
        <f t="shared" si="4"/>
        <v>58.25</v>
      </c>
      <c r="S12" s="284">
        <f t="shared" si="10"/>
        <v>44.58</v>
      </c>
      <c r="T12" s="285">
        <f t="shared" si="10"/>
        <v>54.49</v>
      </c>
      <c r="U12" s="229">
        <f>'Deta Entry'!P13</f>
        <v>0</v>
      </c>
      <c r="V12" s="229">
        <f>'Deta Entry'!Q13</f>
        <v>0</v>
      </c>
      <c r="W12" s="229">
        <f t="shared" si="5"/>
        <v>44.58</v>
      </c>
      <c r="X12" s="229">
        <f t="shared" si="5"/>
        <v>54.49</v>
      </c>
      <c r="Y12" s="229">
        <f>'Deta Entry'!AU13</f>
        <v>0</v>
      </c>
      <c r="Z12" s="229">
        <f>'Deta Entry'!AV13</f>
        <v>0</v>
      </c>
      <c r="AA12" s="229">
        <f t="shared" si="6"/>
        <v>44.58</v>
      </c>
      <c r="AB12" s="229">
        <f t="shared" si="6"/>
        <v>54.49</v>
      </c>
      <c r="AC12" s="231">
        <f t="shared" si="7"/>
        <v>99.07</v>
      </c>
      <c r="AD12" s="286"/>
      <c r="AE12" s="193"/>
    </row>
    <row r="13" spans="1:31" s="2" customFormat="1" ht="21.75" customHeight="1">
      <c r="A13" s="193"/>
      <c r="B13" s="222">
        <f t="shared" si="0"/>
        <v>0</v>
      </c>
      <c r="C13" s="232">
        <f t="shared" si="8"/>
        <v>7</v>
      </c>
      <c r="D13" s="233">
        <f>'Deta Entry'!J14</f>
        <v>44872</v>
      </c>
      <c r="E13" s="234" t="str">
        <f>'Deta Entry'!K14</f>
        <v>Monday</v>
      </c>
      <c r="F13" s="284">
        <f t="shared" si="9"/>
        <v>4.25</v>
      </c>
      <c r="G13" s="285">
        <f t="shared" si="9"/>
        <v>54</v>
      </c>
      <c r="H13" s="229">
        <f>'Deta Entry'!N14</f>
        <v>0</v>
      </c>
      <c r="I13" s="229">
        <f>'Deta Entry'!O14</f>
        <v>0</v>
      </c>
      <c r="J13" s="244">
        <f t="shared" si="1"/>
        <v>0</v>
      </c>
      <c r="K13" s="230"/>
      <c r="L13" s="229">
        <f t="shared" si="2"/>
        <v>4.25</v>
      </c>
      <c r="M13" s="229">
        <f t="shared" si="2"/>
        <v>54</v>
      </c>
      <c r="N13" s="229">
        <f>'Deta Entry'!AS14</f>
        <v>0</v>
      </c>
      <c r="O13" s="229">
        <f>'Deta Entry'!AT14</f>
        <v>0</v>
      </c>
      <c r="P13" s="229">
        <f t="shared" si="3"/>
        <v>4.25</v>
      </c>
      <c r="Q13" s="229">
        <f t="shared" si="3"/>
        <v>54</v>
      </c>
      <c r="R13" s="231">
        <f t="shared" si="4"/>
        <v>58.25</v>
      </c>
      <c r="S13" s="284">
        <f t="shared" si="10"/>
        <v>44.58</v>
      </c>
      <c r="T13" s="285">
        <f t="shared" si="10"/>
        <v>54.49</v>
      </c>
      <c r="U13" s="229">
        <f>'Deta Entry'!P14</f>
        <v>0</v>
      </c>
      <c r="V13" s="229">
        <f>'Deta Entry'!Q14</f>
        <v>0</v>
      </c>
      <c r="W13" s="229">
        <f t="shared" si="5"/>
        <v>44.58</v>
      </c>
      <c r="X13" s="229">
        <f t="shared" si="5"/>
        <v>54.49</v>
      </c>
      <c r="Y13" s="229">
        <f>'Deta Entry'!AU14</f>
        <v>0</v>
      </c>
      <c r="Z13" s="229">
        <f>'Deta Entry'!AV14</f>
        <v>0</v>
      </c>
      <c r="AA13" s="229">
        <f t="shared" si="6"/>
        <v>44.58</v>
      </c>
      <c r="AB13" s="229">
        <f t="shared" si="6"/>
        <v>54.49</v>
      </c>
      <c r="AC13" s="231">
        <f t="shared" si="7"/>
        <v>99.07</v>
      </c>
      <c r="AD13" s="286"/>
      <c r="AE13" s="193"/>
    </row>
    <row r="14" spans="1:31" s="2" customFormat="1" ht="21.75" customHeight="1">
      <c r="A14" s="193"/>
      <c r="B14" s="222">
        <f t="shared" si="0"/>
        <v>0</v>
      </c>
      <c r="C14" s="232">
        <f t="shared" si="8"/>
        <v>8</v>
      </c>
      <c r="D14" s="233">
        <f>'Deta Entry'!J15</f>
        <v>44873</v>
      </c>
      <c r="E14" s="234" t="str">
        <f>'Deta Entry'!K15</f>
        <v>Tuesday</v>
      </c>
      <c r="F14" s="284">
        <f t="shared" si="9"/>
        <v>4.25</v>
      </c>
      <c r="G14" s="285">
        <f t="shared" si="9"/>
        <v>54</v>
      </c>
      <c r="H14" s="229">
        <f>'Deta Entry'!N15</f>
        <v>0</v>
      </c>
      <c r="I14" s="229">
        <f>'Deta Entry'!O15</f>
        <v>0</v>
      </c>
      <c r="J14" s="244">
        <f t="shared" si="1"/>
        <v>0</v>
      </c>
      <c r="K14" s="230"/>
      <c r="L14" s="229">
        <f t="shared" si="2"/>
        <v>4.25</v>
      </c>
      <c r="M14" s="229">
        <f t="shared" si="2"/>
        <v>54</v>
      </c>
      <c r="N14" s="229">
        <f>'Deta Entry'!AS15</f>
        <v>0</v>
      </c>
      <c r="O14" s="229">
        <f>'Deta Entry'!AT15</f>
        <v>0</v>
      </c>
      <c r="P14" s="229">
        <f t="shared" si="3"/>
        <v>4.25</v>
      </c>
      <c r="Q14" s="229">
        <f t="shared" si="3"/>
        <v>54</v>
      </c>
      <c r="R14" s="231">
        <f t="shared" si="4"/>
        <v>58.25</v>
      </c>
      <c r="S14" s="284">
        <f t="shared" si="10"/>
        <v>44.58</v>
      </c>
      <c r="T14" s="285">
        <f t="shared" si="10"/>
        <v>54.49</v>
      </c>
      <c r="U14" s="229">
        <f>'Deta Entry'!P15</f>
        <v>0</v>
      </c>
      <c r="V14" s="229">
        <f>'Deta Entry'!Q15</f>
        <v>0</v>
      </c>
      <c r="W14" s="229">
        <f t="shared" si="5"/>
        <v>44.58</v>
      </c>
      <c r="X14" s="229">
        <f t="shared" si="5"/>
        <v>54.49</v>
      </c>
      <c r="Y14" s="229">
        <f>'Deta Entry'!AU15</f>
        <v>0</v>
      </c>
      <c r="Z14" s="229">
        <f>'Deta Entry'!AV15</f>
        <v>0</v>
      </c>
      <c r="AA14" s="229">
        <f t="shared" si="6"/>
        <v>44.58</v>
      </c>
      <c r="AB14" s="229">
        <f t="shared" si="6"/>
        <v>54.49</v>
      </c>
      <c r="AC14" s="231">
        <f t="shared" si="7"/>
        <v>99.07</v>
      </c>
      <c r="AD14" s="286"/>
      <c r="AE14" s="193"/>
    </row>
    <row r="15" spans="1:31" s="2" customFormat="1" ht="21.75" customHeight="1">
      <c r="A15" s="193"/>
      <c r="B15" s="222">
        <f t="shared" si="0"/>
        <v>0</v>
      </c>
      <c r="C15" s="232">
        <f t="shared" si="8"/>
        <v>9</v>
      </c>
      <c r="D15" s="233">
        <f>'Deta Entry'!J16</f>
        <v>44874</v>
      </c>
      <c r="E15" s="234" t="str">
        <f>'Deta Entry'!K16</f>
        <v>Wednesday</v>
      </c>
      <c r="F15" s="284">
        <f t="shared" si="9"/>
        <v>4.25</v>
      </c>
      <c r="G15" s="285">
        <f t="shared" si="9"/>
        <v>54</v>
      </c>
      <c r="H15" s="229">
        <f>'Deta Entry'!N16</f>
        <v>0</v>
      </c>
      <c r="I15" s="229">
        <f>'Deta Entry'!O16</f>
        <v>0</v>
      </c>
      <c r="J15" s="244">
        <f t="shared" si="1"/>
        <v>0</v>
      </c>
      <c r="K15" s="230"/>
      <c r="L15" s="229">
        <f t="shared" si="2"/>
        <v>4.25</v>
      </c>
      <c r="M15" s="229">
        <f t="shared" si="2"/>
        <v>54</v>
      </c>
      <c r="N15" s="229">
        <f>'Deta Entry'!AS16</f>
        <v>0</v>
      </c>
      <c r="O15" s="229">
        <f>'Deta Entry'!AT16</f>
        <v>0</v>
      </c>
      <c r="P15" s="229">
        <f t="shared" si="3"/>
        <v>4.25</v>
      </c>
      <c r="Q15" s="229">
        <f t="shared" si="3"/>
        <v>54</v>
      </c>
      <c r="R15" s="231">
        <f t="shared" si="4"/>
        <v>58.25</v>
      </c>
      <c r="S15" s="284">
        <f t="shared" si="10"/>
        <v>44.58</v>
      </c>
      <c r="T15" s="285">
        <f t="shared" si="10"/>
        <v>54.49</v>
      </c>
      <c r="U15" s="229">
        <f>'Deta Entry'!P16</f>
        <v>0</v>
      </c>
      <c r="V15" s="229">
        <f>'Deta Entry'!Q16</f>
        <v>0</v>
      </c>
      <c r="W15" s="229">
        <f t="shared" si="5"/>
        <v>44.58</v>
      </c>
      <c r="X15" s="229">
        <f t="shared" si="5"/>
        <v>54.49</v>
      </c>
      <c r="Y15" s="229">
        <f>'Deta Entry'!AU16</f>
        <v>0</v>
      </c>
      <c r="Z15" s="229">
        <f>'Deta Entry'!AV16</f>
        <v>0</v>
      </c>
      <c r="AA15" s="229">
        <f t="shared" si="6"/>
        <v>44.58</v>
      </c>
      <c r="AB15" s="229">
        <f t="shared" si="6"/>
        <v>54.49</v>
      </c>
      <c r="AC15" s="231">
        <f t="shared" si="7"/>
        <v>99.07</v>
      </c>
      <c r="AD15" s="286"/>
      <c r="AE15" s="193"/>
    </row>
    <row r="16" spans="1:31" s="2" customFormat="1" ht="21.75" customHeight="1">
      <c r="A16" s="193"/>
      <c r="B16" s="222">
        <f t="shared" si="0"/>
        <v>0</v>
      </c>
      <c r="C16" s="232">
        <f t="shared" si="8"/>
        <v>10</v>
      </c>
      <c r="D16" s="233">
        <f>'Deta Entry'!J17</f>
        <v>44875</v>
      </c>
      <c r="E16" s="234" t="str">
        <f>'Deta Entry'!K17</f>
        <v>Thursday</v>
      </c>
      <c r="F16" s="284">
        <f t="shared" si="9"/>
        <v>4.25</v>
      </c>
      <c r="G16" s="285">
        <f t="shared" si="9"/>
        <v>54</v>
      </c>
      <c r="H16" s="229">
        <f>'Deta Entry'!N17</f>
        <v>0</v>
      </c>
      <c r="I16" s="229">
        <f>'Deta Entry'!O17</f>
        <v>0</v>
      </c>
      <c r="J16" s="244">
        <f t="shared" si="1"/>
        <v>0</v>
      </c>
      <c r="K16" s="230"/>
      <c r="L16" s="229">
        <f t="shared" si="2"/>
        <v>4.25</v>
      </c>
      <c r="M16" s="229">
        <f t="shared" si="2"/>
        <v>54</v>
      </c>
      <c r="N16" s="229">
        <f>'Deta Entry'!AS17</f>
        <v>0</v>
      </c>
      <c r="O16" s="229">
        <f>'Deta Entry'!AT17</f>
        <v>0</v>
      </c>
      <c r="P16" s="229">
        <f t="shared" si="3"/>
        <v>4.25</v>
      </c>
      <c r="Q16" s="229">
        <f t="shared" si="3"/>
        <v>54</v>
      </c>
      <c r="R16" s="231">
        <f t="shared" si="4"/>
        <v>58.25</v>
      </c>
      <c r="S16" s="284">
        <f t="shared" si="10"/>
        <v>44.58</v>
      </c>
      <c r="T16" s="285">
        <f t="shared" si="10"/>
        <v>54.49</v>
      </c>
      <c r="U16" s="229">
        <f>'Deta Entry'!P17</f>
        <v>0</v>
      </c>
      <c r="V16" s="229">
        <f>'Deta Entry'!Q17</f>
        <v>0</v>
      </c>
      <c r="W16" s="229">
        <f t="shared" si="5"/>
        <v>44.58</v>
      </c>
      <c r="X16" s="229">
        <f t="shared" si="5"/>
        <v>54.49</v>
      </c>
      <c r="Y16" s="229">
        <f>'Deta Entry'!AU17</f>
        <v>0</v>
      </c>
      <c r="Z16" s="229">
        <f>'Deta Entry'!AV17</f>
        <v>0</v>
      </c>
      <c r="AA16" s="229">
        <f t="shared" si="6"/>
        <v>44.58</v>
      </c>
      <c r="AB16" s="229">
        <f t="shared" si="6"/>
        <v>54.49</v>
      </c>
      <c r="AC16" s="231">
        <f t="shared" si="7"/>
        <v>99.07</v>
      </c>
      <c r="AD16" s="286"/>
      <c r="AE16" s="193"/>
    </row>
    <row r="17" spans="1:31" s="2" customFormat="1" ht="21.75" customHeight="1">
      <c r="A17" s="193"/>
      <c r="B17" s="222">
        <f t="shared" si="0"/>
        <v>0</v>
      </c>
      <c r="C17" s="232">
        <f t="shared" si="8"/>
        <v>11</v>
      </c>
      <c r="D17" s="233">
        <f>'Deta Entry'!J18</f>
        <v>44876</v>
      </c>
      <c r="E17" s="234" t="str">
        <f>'Deta Entry'!K18</f>
        <v>Friday</v>
      </c>
      <c r="F17" s="284">
        <f t="shared" si="9"/>
        <v>4.25</v>
      </c>
      <c r="G17" s="285">
        <f t="shared" si="9"/>
        <v>54</v>
      </c>
      <c r="H17" s="229">
        <f>'Deta Entry'!N18</f>
        <v>0</v>
      </c>
      <c r="I17" s="229">
        <f>'Deta Entry'!O18</f>
        <v>0</v>
      </c>
      <c r="J17" s="244">
        <f t="shared" si="1"/>
        <v>0</v>
      </c>
      <c r="K17" s="230"/>
      <c r="L17" s="229">
        <f t="shared" si="2"/>
        <v>4.25</v>
      </c>
      <c r="M17" s="229">
        <f t="shared" si="2"/>
        <v>54</v>
      </c>
      <c r="N17" s="229">
        <f>'Deta Entry'!AS18</f>
        <v>0</v>
      </c>
      <c r="O17" s="229">
        <f>'Deta Entry'!AT18</f>
        <v>0</v>
      </c>
      <c r="P17" s="229">
        <f t="shared" si="3"/>
        <v>4.25</v>
      </c>
      <c r="Q17" s="229">
        <f t="shared" si="3"/>
        <v>54</v>
      </c>
      <c r="R17" s="231">
        <f t="shared" si="4"/>
        <v>58.25</v>
      </c>
      <c r="S17" s="284">
        <f t="shared" si="10"/>
        <v>44.58</v>
      </c>
      <c r="T17" s="285">
        <f t="shared" si="10"/>
        <v>54.49</v>
      </c>
      <c r="U17" s="229">
        <f>'Deta Entry'!P18</f>
        <v>0</v>
      </c>
      <c r="V17" s="229">
        <f>'Deta Entry'!Q18</f>
        <v>0</v>
      </c>
      <c r="W17" s="229">
        <f t="shared" si="5"/>
        <v>44.58</v>
      </c>
      <c r="X17" s="229">
        <f t="shared" si="5"/>
        <v>54.49</v>
      </c>
      <c r="Y17" s="229">
        <f>'Deta Entry'!AU18</f>
        <v>0</v>
      </c>
      <c r="Z17" s="229">
        <f>'Deta Entry'!AV18</f>
        <v>0</v>
      </c>
      <c r="AA17" s="229">
        <f t="shared" si="6"/>
        <v>44.58</v>
      </c>
      <c r="AB17" s="229">
        <f t="shared" si="6"/>
        <v>54.49</v>
      </c>
      <c r="AC17" s="231">
        <f t="shared" si="7"/>
        <v>99.07</v>
      </c>
      <c r="AD17" s="286"/>
      <c r="AE17" s="193"/>
    </row>
    <row r="18" spans="1:31" s="2" customFormat="1" ht="21.75" customHeight="1">
      <c r="A18" s="193"/>
      <c r="B18" s="222">
        <f t="shared" si="0"/>
        <v>0</v>
      </c>
      <c r="C18" s="232">
        <f t="shared" si="8"/>
        <v>12</v>
      </c>
      <c r="D18" s="233">
        <f>'Deta Entry'!J19</f>
        <v>44877</v>
      </c>
      <c r="E18" s="234" t="str">
        <f>'Deta Entry'!K19</f>
        <v>Saturday</v>
      </c>
      <c r="F18" s="284">
        <f t="shared" si="9"/>
        <v>4.25</v>
      </c>
      <c r="G18" s="285">
        <f t="shared" si="9"/>
        <v>54</v>
      </c>
      <c r="H18" s="229">
        <f>'Deta Entry'!N19</f>
        <v>0</v>
      </c>
      <c r="I18" s="229">
        <f>'Deta Entry'!O19</f>
        <v>0</v>
      </c>
      <c r="J18" s="244">
        <f t="shared" si="1"/>
        <v>0</v>
      </c>
      <c r="K18" s="230"/>
      <c r="L18" s="229">
        <f t="shared" si="2"/>
        <v>4.25</v>
      </c>
      <c r="M18" s="229">
        <f t="shared" si="2"/>
        <v>54</v>
      </c>
      <c r="N18" s="229">
        <f>'Deta Entry'!AS19</f>
        <v>0</v>
      </c>
      <c r="O18" s="229">
        <f>'Deta Entry'!AT19</f>
        <v>0</v>
      </c>
      <c r="P18" s="229">
        <f t="shared" si="3"/>
        <v>4.25</v>
      </c>
      <c r="Q18" s="229">
        <f t="shared" si="3"/>
        <v>54</v>
      </c>
      <c r="R18" s="231">
        <f t="shared" si="4"/>
        <v>58.25</v>
      </c>
      <c r="S18" s="284">
        <f t="shared" si="10"/>
        <v>44.58</v>
      </c>
      <c r="T18" s="285">
        <f t="shared" si="10"/>
        <v>54.49</v>
      </c>
      <c r="U18" s="229">
        <f>'Deta Entry'!P19</f>
        <v>0</v>
      </c>
      <c r="V18" s="229">
        <f>'Deta Entry'!Q19</f>
        <v>0</v>
      </c>
      <c r="W18" s="229">
        <f t="shared" si="5"/>
        <v>44.58</v>
      </c>
      <c r="X18" s="229">
        <f t="shared" si="5"/>
        <v>54.49</v>
      </c>
      <c r="Y18" s="229">
        <f>'Deta Entry'!AU19</f>
        <v>0</v>
      </c>
      <c r="Z18" s="229">
        <f>'Deta Entry'!AV19</f>
        <v>0</v>
      </c>
      <c r="AA18" s="229">
        <f t="shared" si="6"/>
        <v>44.58</v>
      </c>
      <c r="AB18" s="229">
        <f t="shared" si="6"/>
        <v>54.49</v>
      </c>
      <c r="AC18" s="231">
        <f t="shared" si="7"/>
        <v>99.07</v>
      </c>
      <c r="AD18" s="286"/>
      <c r="AE18" s="193"/>
    </row>
    <row r="19" spans="1:31" s="2" customFormat="1" ht="21.75" customHeight="1">
      <c r="A19" s="193"/>
      <c r="B19" s="222">
        <f t="shared" si="0"/>
        <v>0</v>
      </c>
      <c r="C19" s="232">
        <f t="shared" si="8"/>
        <v>13</v>
      </c>
      <c r="D19" s="233">
        <f>'Deta Entry'!J20</f>
        <v>44878</v>
      </c>
      <c r="E19" s="234" t="str">
        <f>'Deta Entry'!K20</f>
        <v>Sunday</v>
      </c>
      <c r="F19" s="284">
        <f t="shared" si="9"/>
        <v>4.25</v>
      </c>
      <c r="G19" s="285">
        <f t="shared" si="9"/>
        <v>54</v>
      </c>
      <c r="H19" s="229">
        <f>'Deta Entry'!N20</f>
        <v>0</v>
      </c>
      <c r="I19" s="229">
        <f>'Deta Entry'!O20</f>
        <v>0</v>
      </c>
      <c r="J19" s="244">
        <f t="shared" si="1"/>
        <v>0</v>
      </c>
      <c r="K19" s="230"/>
      <c r="L19" s="229">
        <f t="shared" si="2"/>
        <v>4.25</v>
      </c>
      <c r="M19" s="229">
        <f t="shared" si="2"/>
        <v>54</v>
      </c>
      <c r="N19" s="229">
        <f>'Deta Entry'!AS20</f>
        <v>0</v>
      </c>
      <c r="O19" s="229">
        <f>'Deta Entry'!AT20</f>
        <v>0</v>
      </c>
      <c r="P19" s="229">
        <f t="shared" si="3"/>
        <v>4.25</v>
      </c>
      <c r="Q19" s="229">
        <f t="shared" si="3"/>
        <v>54</v>
      </c>
      <c r="R19" s="231">
        <f t="shared" si="4"/>
        <v>58.25</v>
      </c>
      <c r="S19" s="284">
        <f t="shared" si="10"/>
        <v>44.58</v>
      </c>
      <c r="T19" s="285">
        <f t="shared" si="10"/>
        <v>54.49</v>
      </c>
      <c r="U19" s="229">
        <f>'Deta Entry'!P20</f>
        <v>0</v>
      </c>
      <c r="V19" s="229">
        <f>'Deta Entry'!Q20</f>
        <v>0</v>
      </c>
      <c r="W19" s="229">
        <f t="shared" si="5"/>
        <v>44.58</v>
      </c>
      <c r="X19" s="229">
        <f t="shared" si="5"/>
        <v>54.49</v>
      </c>
      <c r="Y19" s="229">
        <f>'Deta Entry'!AU20</f>
        <v>0</v>
      </c>
      <c r="Z19" s="229">
        <f>'Deta Entry'!AV20</f>
        <v>0</v>
      </c>
      <c r="AA19" s="229">
        <f t="shared" si="6"/>
        <v>44.58</v>
      </c>
      <c r="AB19" s="229">
        <f t="shared" si="6"/>
        <v>54.49</v>
      </c>
      <c r="AC19" s="231">
        <f t="shared" si="7"/>
        <v>99.07</v>
      </c>
      <c r="AD19" s="286"/>
      <c r="AE19" s="193"/>
    </row>
    <row r="20" spans="1:31" s="2" customFormat="1" ht="21.75" customHeight="1">
      <c r="A20" s="193"/>
      <c r="B20" s="222">
        <f t="shared" si="0"/>
        <v>0</v>
      </c>
      <c r="C20" s="232">
        <f t="shared" si="8"/>
        <v>14</v>
      </c>
      <c r="D20" s="233">
        <f>'Deta Entry'!J21</f>
        <v>44879</v>
      </c>
      <c r="E20" s="234" t="str">
        <f>'Deta Entry'!K21</f>
        <v>Monday</v>
      </c>
      <c r="F20" s="284">
        <f t="shared" si="9"/>
        <v>4.25</v>
      </c>
      <c r="G20" s="285">
        <f t="shared" si="9"/>
        <v>54</v>
      </c>
      <c r="H20" s="229">
        <f>'Deta Entry'!N21</f>
        <v>0</v>
      </c>
      <c r="I20" s="229">
        <f>'Deta Entry'!O21</f>
        <v>0</v>
      </c>
      <c r="J20" s="244">
        <f t="shared" si="1"/>
        <v>0</v>
      </c>
      <c r="K20" s="230"/>
      <c r="L20" s="229">
        <f t="shared" si="2"/>
        <v>4.25</v>
      </c>
      <c r="M20" s="229">
        <f t="shared" si="2"/>
        <v>54</v>
      </c>
      <c r="N20" s="229">
        <f>'Deta Entry'!AS21</f>
        <v>0</v>
      </c>
      <c r="O20" s="229">
        <f>'Deta Entry'!AT21</f>
        <v>0</v>
      </c>
      <c r="P20" s="229">
        <f t="shared" si="3"/>
        <v>4.25</v>
      </c>
      <c r="Q20" s="229">
        <f t="shared" si="3"/>
        <v>54</v>
      </c>
      <c r="R20" s="231">
        <f t="shared" si="4"/>
        <v>58.25</v>
      </c>
      <c r="S20" s="284">
        <f t="shared" si="10"/>
        <v>44.58</v>
      </c>
      <c r="T20" s="285">
        <f t="shared" si="10"/>
        <v>54.49</v>
      </c>
      <c r="U20" s="229">
        <f>'Deta Entry'!P21</f>
        <v>0</v>
      </c>
      <c r="V20" s="229">
        <f>'Deta Entry'!Q21</f>
        <v>0</v>
      </c>
      <c r="W20" s="229">
        <f t="shared" si="5"/>
        <v>44.58</v>
      </c>
      <c r="X20" s="229">
        <f t="shared" si="5"/>
        <v>54.49</v>
      </c>
      <c r="Y20" s="229">
        <f>'Deta Entry'!AU21</f>
        <v>0</v>
      </c>
      <c r="Z20" s="229">
        <f>'Deta Entry'!AV21</f>
        <v>0</v>
      </c>
      <c r="AA20" s="229">
        <f t="shared" si="6"/>
        <v>44.58</v>
      </c>
      <c r="AB20" s="229">
        <f t="shared" si="6"/>
        <v>54.49</v>
      </c>
      <c r="AC20" s="231">
        <f t="shared" si="7"/>
        <v>99.07</v>
      </c>
      <c r="AD20" s="286"/>
      <c r="AE20" s="193"/>
    </row>
    <row r="21" spans="1:31" s="2" customFormat="1" ht="21.75" customHeight="1">
      <c r="A21" s="193"/>
      <c r="B21" s="222">
        <f t="shared" si="0"/>
        <v>0</v>
      </c>
      <c r="C21" s="232">
        <f t="shared" si="8"/>
        <v>15</v>
      </c>
      <c r="D21" s="233">
        <f>'Deta Entry'!J22</f>
        <v>44880</v>
      </c>
      <c r="E21" s="234" t="str">
        <f>'Deta Entry'!K22</f>
        <v>Tuesday</v>
      </c>
      <c r="F21" s="284">
        <f t="shared" si="9"/>
        <v>4.25</v>
      </c>
      <c r="G21" s="285">
        <f t="shared" si="9"/>
        <v>54</v>
      </c>
      <c r="H21" s="229">
        <f>'Deta Entry'!N22</f>
        <v>0</v>
      </c>
      <c r="I21" s="229">
        <f>'Deta Entry'!O22</f>
        <v>0</v>
      </c>
      <c r="J21" s="244">
        <f t="shared" si="1"/>
        <v>0</v>
      </c>
      <c r="K21" s="230"/>
      <c r="L21" s="229">
        <f t="shared" si="2"/>
        <v>4.25</v>
      </c>
      <c r="M21" s="229">
        <f t="shared" si="2"/>
        <v>54</v>
      </c>
      <c r="N21" s="229">
        <f>'Deta Entry'!AS22</f>
        <v>0</v>
      </c>
      <c r="O21" s="229">
        <f>'Deta Entry'!AT22</f>
        <v>0</v>
      </c>
      <c r="P21" s="229">
        <f t="shared" si="3"/>
        <v>4.25</v>
      </c>
      <c r="Q21" s="229">
        <f t="shared" si="3"/>
        <v>54</v>
      </c>
      <c r="R21" s="231">
        <f t="shared" si="4"/>
        <v>58.25</v>
      </c>
      <c r="S21" s="284">
        <f t="shared" si="10"/>
        <v>44.58</v>
      </c>
      <c r="T21" s="285">
        <f t="shared" si="10"/>
        <v>54.49</v>
      </c>
      <c r="U21" s="229">
        <f>'Deta Entry'!P22</f>
        <v>0</v>
      </c>
      <c r="V21" s="229">
        <f>'Deta Entry'!Q22</f>
        <v>0</v>
      </c>
      <c r="W21" s="229">
        <f t="shared" si="5"/>
        <v>44.58</v>
      </c>
      <c r="X21" s="229">
        <f t="shared" si="5"/>
        <v>54.49</v>
      </c>
      <c r="Y21" s="229">
        <f>'Deta Entry'!AU22</f>
        <v>0</v>
      </c>
      <c r="Z21" s="229">
        <f>'Deta Entry'!AV22</f>
        <v>0</v>
      </c>
      <c r="AA21" s="229">
        <f t="shared" si="6"/>
        <v>44.58</v>
      </c>
      <c r="AB21" s="229">
        <f t="shared" si="6"/>
        <v>54.49</v>
      </c>
      <c r="AC21" s="231">
        <f t="shared" si="7"/>
        <v>99.07</v>
      </c>
      <c r="AD21" s="286"/>
      <c r="AE21" s="193"/>
    </row>
    <row r="22" spans="1:31" s="2" customFormat="1" ht="21.75" customHeight="1">
      <c r="A22" s="193"/>
      <c r="B22" s="222">
        <f t="shared" si="0"/>
        <v>0</v>
      </c>
      <c r="C22" s="232">
        <f t="shared" si="8"/>
        <v>16</v>
      </c>
      <c r="D22" s="233">
        <f>'Deta Entry'!J23</f>
        <v>44881</v>
      </c>
      <c r="E22" s="234" t="str">
        <f>'Deta Entry'!K23</f>
        <v>Wednesday</v>
      </c>
      <c r="F22" s="284">
        <f t="shared" si="9"/>
        <v>4.25</v>
      </c>
      <c r="G22" s="285">
        <f t="shared" si="9"/>
        <v>54</v>
      </c>
      <c r="H22" s="229">
        <f>'Deta Entry'!N23</f>
        <v>0</v>
      </c>
      <c r="I22" s="229">
        <f>'Deta Entry'!O23</f>
        <v>0</v>
      </c>
      <c r="J22" s="244">
        <f t="shared" si="1"/>
        <v>0</v>
      </c>
      <c r="K22" s="230"/>
      <c r="L22" s="229">
        <f t="shared" si="2"/>
        <v>4.25</v>
      </c>
      <c r="M22" s="229">
        <f t="shared" si="2"/>
        <v>54</v>
      </c>
      <c r="N22" s="229">
        <f>'Deta Entry'!AS23</f>
        <v>0</v>
      </c>
      <c r="O22" s="229">
        <f>'Deta Entry'!AT23</f>
        <v>0</v>
      </c>
      <c r="P22" s="229">
        <f t="shared" si="3"/>
        <v>4.25</v>
      </c>
      <c r="Q22" s="229">
        <f t="shared" si="3"/>
        <v>54</v>
      </c>
      <c r="R22" s="231">
        <f t="shared" si="4"/>
        <v>58.25</v>
      </c>
      <c r="S22" s="284">
        <f t="shared" si="10"/>
        <v>44.58</v>
      </c>
      <c r="T22" s="285">
        <f t="shared" si="10"/>
        <v>54.49</v>
      </c>
      <c r="U22" s="229">
        <f>'Deta Entry'!P23</f>
        <v>0</v>
      </c>
      <c r="V22" s="229">
        <f>'Deta Entry'!Q23</f>
        <v>0</v>
      </c>
      <c r="W22" s="229">
        <f t="shared" si="5"/>
        <v>44.58</v>
      </c>
      <c r="X22" s="229">
        <f t="shared" si="5"/>
        <v>54.49</v>
      </c>
      <c r="Y22" s="229">
        <f>'Deta Entry'!AU23</f>
        <v>0</v>
      </c>
      <c r="Z22" s="229">
        <f>'Deta Entry'!AV23</f>
        <v>0</v>
      </c>
      <c r="AA22" s="229">
        <f t="shared" si="6"/>
        <v>44.58</v>
      </c>
      <c r="AB22" s="229">
        <f t="shared" si="6"/>
        <v>54.49</v>
      </c>
      <c r="AC22" s="231">
        <f t="shared" si="7"/>
        <v>99.07</v>
      </c>
      <c r="AD22" s="286"/>
      <c r="AE22" s="193"/>
    </row>
    <row r="23" spans="1:31" s="2" customFormat="1" ht="21.75" customHeight="1">
      <c r="A23" s="193"/>
      <c r="B23" s="222">
        <f t="shared" si="0"/>
        <v>0</v>
      </c>
      <c r="C23" s="232">
        <f t="shared" si="8"/>
        <v>17</v>
      </c>
      <c r="D23" s="233">
        <f>'Deta Entry'!J24</f>
        <v>44882</v>
      </c>
      <c r="E23" s="234" t="str">
        <f>'Deta Entry'!K24</f>
        <v>Thursday</v>
      </c>
      <c r="F23" s="284">
        <f t="shared" si="9"/>
        <v>4.25</v>
      </c>
      <c r="G23" s="285">
        <f t="shared" si="9"/>
        <v>54</v>
      </c>
      <c r="H23" s="229">
        <f>'Deta Entry'!N24</f>
        <v>0</v>
      </c>
      <c r="I23" s="229">
        <f>'Deta Entry'!O24</f>
        <v>0</v>
      </c>
      <c r="J23" s="244">
        <f t="shared" si="1"/>
        <v>0</v>
      </c>
      <c r="K23" s="230"/>
      <c r="L23" s="229">
        <f t="shared" si="2"/>
        <v>4.25</v>
      </c>
      <c r="M23" s="229">
        <f t="shared" si="2"/>
        <v>54</v>
      </c>
      <c r="N23" s="229">
        <f>'Deta Entry'!AS24</f>
        <v>0</v>
      </c>
      <c r="O23" s="229">
        <f>'Deta Entry'!AT24</f>
        <v>0</v>
      </c>
      <c r="P23" s="229">
        <f t="shared" si="3"/>
        <v>4.25</v>
      </c>
      <c r="Q23" s="229">
        <f t="shared" si="3"/>
        <v>54</v>
      </c>
      <c r="R23" s="231">
        <f t="shared" si="4"/>
        <v>58.25</v>
      </c>
      <c r="S23" s="284">
        <f t="shared" si="10"/>
        <v>44.58</v>
      </c>
      <c r="T23" s="285">
        <f t="shared" si="10"/>
        <v>54.49</v>
      </c>
      <c r="U23" s="229">
        <f>'Deta Entry'!P24</f>
        <v>0</v>
      </c>
      <c r="V23" s="229">
        <f>'Deta Entry'!Q24</f>
        <v>0</v>
      </c>
      <c r="W23" s="229">
        <f t="shared" si="5"/>
        <v>44.58</v>
      </c>
      <c r="X23" s="229">
        <f t="shared" si="5"/>
        <v>54.49</v>
      </c>
      <c r="Y23" s="229">
        <f>'Deta Entry'!AU24</f>
        <v>0</v>
      </c>
      <c r="Z23" s="229">
        <f>'Deta Entry'!AV24</f>
        <v>0</v>
      </c>
      <c r="AA23" s="229">
        <f t="shared" si="6"/>
        <v>44.58</v>
      </c>
      <c r="AB23" s="229">
        <f t="shared" si="6"/>
        <v>54.49</v>
      </c>
      <c r="AC23" s="231">
        <f t="shared" si="7"/>
        <v>99.07</v>
      </c>
      <c r="AD23" s="286"/>
      <c r="AE23" s="193"/>
    </row>
    <row r="24" spans="1:31" s="2" customFormat="1" ht="21.75" customHeight="1">
      <c r="A24" s="193"/>
      <c r="B24" s="222">
        <f t="shared" si="0"/>
        <v>0</v>
      </c>
      <c r="C24" s="232">
        <f t="shared" si="8"/>
        <v>18</v>
      </c>
      <c r="D24" s="233">
        <f>'Deta Entry'!J25</f>
        <v>44883</v>
      </c>
      <c r="E24" s="234" t="str">
        <f>'Deta Entry'!K25</f>
        <v>Friday</v>
      </c>
      <c r="F24" s="284">
        <f t="shared" si="9"/>
        <v>4.25</v>
      </c>
      <c r="G24" s="285">
        <f t="shared" si="9"/>
        <v>54</v>
      </c>
      <c r="H24" s="229">
        <f>'Deta Entry'!N25</f>
        <v>0</v>
      </c>
      <c r="I24" s="229">
        <f>'Deta Entry'!O25</f>
        <v>0</v>
      </c>
      <c r="J24" s="244">
        <f t="shared" si="1"/>
        <v>0</v>
      </c>
      <c r="K24" s="230"/>
      <c r="L24" s="229">
        <f t="shared" si="2"/>
        <v>4.25</v>
      </c>
      <c r="M24" s="229">
        <f t="shared" si="2"/>
        <v>54</v>
      </c>
      <c r="N24" s="229">
        <f>'Deta Entry'!AS25</f>
        <v>0</v>
      </c>
      <c r="O24" s="229">
        <f>'Deta Entry'!AT25</f>
        <v>0</v>
      </c>
      <c r="P24" s="229">
        <f t="shared" si="3"/>
        <v>4.25</v>
      </c>
      <c r="Q24" s="229">
        <f t="shared" si="3"/>
        <v>54</v>
      </c>
      <c r="R24" s="231">
        <f t="shared" si="4"/>
        <v>58.25</v>
      </c>
      <c r="S24" s="284">
        <f t="shared" si="10"/>
        <v>44.58</v>
      </c>
      <c r="T24" s="285">
        <f t="shared" si="10"/>
        <v>54.49</v>
      </c>
      <c r="U24" s="229">
        <f>'Deta Entry'!P25</f>
        <v>0</v>
      </c>
      <c r="V24" s="229">
        <f>'Deta Entry'!Q25</f>
        <v>0</v>
      </c>
      <c r="W24" s="229">
        <f t="shared" si="5"/>
        <v>44.58</v>
      </c>
      <c r="X24" s="229">
        <f t="shared" si="5"/>
        <v>54.49</v>
      </c>
      <c r="Y24" s="229">
        <f>'Deta Entry'!AU25</f>
        <v>0</v>
      </c>
      <c r="Z24" s="229">
        <f>'Deta Entry'!AV25</f>
        <v>0</v>
      </c>
      <c r="AA24" s="229">
        <f t="shared" si="6"/>
        <v>44.58</v>
      </c>
      <c r="AB24" s="229">
        <f t="shared" si="6"/>
        <v>54.49</v>
      </c>
      <c r="AC24" s="231">
        <f t="shared" si="7"/>
        <v>99.07</v>
      </c>
      <c r="AD24" s="286"/>
      <c r="AE24" s="193"/>
    </row>
    <row r="25" spans="1:31" s="2" customFormat="1" ht="21.75" customHeight="1">
      <c r="A25" s="193"/>
      <c r="B25" s="222">
        <f t="shared" si="0"/>
        <v>0</v>
      </c>
      <c r="C25" s="232">
        <f t="shared" si="8"/>
        <v>19</v>
      </c>
      <c r="D25" s="233">
        <f>'Deta Entry'!J26</f>
        <v>44884</v>
      </c>
      <c r="E25" s="234" t="str">
        <f>'Deta Entry'!K26</f>
        <v>Saturday</v>
      </c>
      <c r="F25" s="284">
        <f t="shared" si="9"/>
        <v>4.25</v>
      </c>
      <c r="G25" s="285">
        <f t="shared" si="9"/>
        <v>54</v>
      </c>
      <c r="H25" s="229">
        <f>'Deta Entry'!N26</f>
        <v>0</v>
      </c>
      <c r="I25" s="229">
        <f>'Deta Entry'!O26</f>
        <v>0</v>
      </c>
      <c r="J25" s="244">
        <f t="shared" si="1"/>
        <v>0</v>
      </c>
      <c r="K25" s="230"/>
      <c r="L25" s="229">
        <f t="shared" si="2"/>
        <v>4.25</v>
      </c>
      <c r="M25" s="229">
        <f t="shared" si="2"/>
        <v>54</v>
      </c>
      <c r="N25" s="229">
        <f>'Deta Entry'!AS26</f>
        <v>0</v>
      </c>
      <c r="O25" s="229">
        <f>'Deta Entry'!AT26</f>
        <v>0</v>
      </c>
      <c r="P25" s="229">
        <f t="shared" si="3"/>
        <v>4.25</v>
      </c>
      <c r="Q25" s="229">
        <f t="shared" si="3"/>
        <v>54</v>
      </c>
      <c r="R25" s="231">
        <f t="shared" si="4"/>
        <v>58.25</v>
      </c>
      <c r="S25" s="284">
        <f t="shared" si="10"/>
        <v>44.58</v>
      </c>
      <c r="T25" s="285">
        <f t="shared" si="10"/>
        <v>54.49</v>
      </c>
      <c r="U25" s="229">
        <f>'Deta Entry'!P26</f>
        <v>0</v>
      </c>
      <c r="V25" s="229">
        <f>'Deta Entry'!Q26</f>
        <v>0</v>
      </c>
      <c r="W25" s="229">
        <f t="shared" si="5"/>
        <v>44.58</v>
      </c>
      <c r="X25" s="229">
        <f t="shared" si="5"/>
        <v>54.49</v>
      </c>
      <c r="Y25" s="229">
        <f>'Deta Entry'!AU26</f>
        <v>0</v>
      </c>
      <c r="Z25" s="229">
        <f>'Deta Entry'!AV26</f>
        <v>0</v>
      </c>
      <c r="AA25" s="229">
        <f t="shared" si="6"/>
        <v>44.58</v>
      </c>
      <c r="AB25" s="229">
        <f t="shared" si="6"/>
        <v>54.49</v>
      </c>
      <c r="AC25" s="231">
        <f t="shared" si="7"/>
        <v>99.07</v>
      </c>
      <c r="AD25" s="286"/>
      <c r="AE25" s="193"/>
    </row>
    <row r="26" spans="1:31" s="2" customFormat="1" ht="21.75" customHeight="1">
      <c r="A26" s="193"/>
      <c r="B26" s="222">
        <f t="shared" si="0"/>
        <v>0</v>
      </c>
      <c r="C26" s="232">
        <f t="shared" si="8"/>
        <v>20</v>
      </c>
      <c r="D26" s="233">
        <f>'Deta Entry'!J27</f>
        <v>44885</v>
      </c>
      <c r="E26" s="234" t="str">
        <f>'Deta Entry'!K27</f>
        <v>Sunday</v>
      </c>
      <c r="F26" s="284">
        <f t="shared" si="9"/>
        <v>4.25</v>
      </c>
      <c r="G26" s="285">
        <f t="shared" si="9"/>
        <v>54</v>
      </c>
      <c r="H26" s="229">
        <f>'Deta Entry'!N27</f>
        <v>0</v>
      </c>
      <c r="I26" s="229">
        <f>'Deta Entry'!O27</f>
        <v>0</v>
      </c>
      <c r="J26" s="244">
        <f t="shared" si="1"/>
        <v>0</v>
      </c>
      <c r="K26" s="230"/>
      <c r="L26" s="229">
        <f t="shared" si="2"/>
        <v>4.25</v>
      </c>
      <c r="M26" s="229">
        <f t="shared" si="2"/>
        <v>54</v>
      </c>
      <c r="N26" s="229">
        <f>'Deta Entry'!AS27</f>
        <v>0</v>
      </c>
      <c r="O26" s="229">
        <f>'Deta Entry'!AT27</f>
        <v>0</v>
      </c>
      <c r="P26" s="229">
        <f t="shared" si="3"/>
        <v>4.25</v>
      </c>
      <c r="Q26" s="229">
        <f t="shared" si="3"/>
        <v>54</v>
      </c>
      <c r="R26" s="231">
        <f t="shared" si="4"/>
        <v>58.25</v>
      </c>
      <c r="S26" s="284">
        <f t="shared" si="10"/>
        <v>44.58</v>
      </c>
      <c r="T26" s="285">
        <f t="shared" si="10"/>
        <v>54.49</v>
      </c>
      <c r="U26" s="229">
        <f>'Deta Entry'!P27</f>
        <v>0</v>
      </c>
      <c r="V26" s="229">
        <f>'Deta Entry'!Q27</f>
        <v>0</v>
      </c>
      <c r="W26" s="229">
        <f t="shared" si="5"/>
        <v>44.58</v>
      </c>
      <c r="X26" s="229">
        <f t="shared" si="5"/>
        <v>54.49</v>
      </c>
      <c r="Y26" s="229">
        <f>'Deta Entry'!AU27</f>
        <v>0</v>
      </c>
      <c r="Z26" s="229">
        <f>'Deta Entry'!AV27</f>
        <v>0</v>
      </c>
      <c r="AA26" s="229">
        <f t="shared" si="6"/>
        <v>44.58</v>
      </c>
      <c r="AB26" s="229">
        <f t="shared" si="6"/>
        <v>54.49</v>
      </c>
      <c r="AC26" s="231">
        <f t="shared" si="7"/>
        <v>99.07</v>
      </c>
      <c r="AD26" s="286"/>
      <c r="AE26" s="193"/>
    </row>
    <row r="27" spans="1:31" s="2" customFormat="1" ht="21.75" customHeight="1">
      <c r="A27" s="193"/>
      <c r="B27" s="222">
        <f t="shared" si="0"/>
        <v>0</v>
      </c>
      <c r="C27" s="232">
        <f t="shared" si="8"/>
        <v>21</v>
      </c>
      <c r="D27" s="233">
        <f>'Deta Entry'!J28</f>
        <v>44886</v>
      </c>
      <c r="E27" s="234" t="str">
        <f>'Deta Entry'!K28</f>
        <v>Monday</v>
      </c>
      <c r="F27" s="284">
        <f t="shared" si="9"/>
        <v>4.25</v>
      </c>
      <c r="G27" s="285">
        <f t="shared" si="9"/>
        <v>54</v>
      </c>
      <c r="H27" s="229">
        <f>'Deta Entry'!N28</f>
        <v>0</v>
      </c>
      <c r="I27" s="229">
        <f>'Deta Entry'!O28</f>
        <v>0</v>
      </c>
      <c r="J27" s="244">
        <f t="shared" si="1"/>
        <v>0</v>
      </c>
      <c r="K27" s="230"/>
      <c r="L27" s="229">
        <f t="shared" si="2"/>
        <v>4.25</v>
      </c>
      <c r="M27" s="229">
        <f t="shared" si="2"/>
        <v>54</v>
      </c>
      <c r="N27" s="229">
        <f>'Deta Entry'!AS28</f>
        <v>0</v>
      </c>
      <c r="O27" s="229">
        <f>'Deta Entry'!AT28</f>
        <v>0</v>
      </c>
      <c r="P27" s="229">
        <f t="shared" si="3"/>
        <v>4.25</v>
      </c>
      <c r="Q27" s="229">
        <f t="shared" si="3"/>
        <v>54</v>
      </c>
      <c r="R27" s="231">
        <f t="shared" si="4"/>
        <v>58.25</v>
      </c>
      <c r="S27" s="284">
        <f t="shared" si="10"/>
        <v>44.58</v>
      </c>
      <c r="T27" s="285">
        <f t="shared" si="10"/>
        <v>54.49</v>
      </c>
      <c r="U27" s="229">
        <f>'Deta Entry'!P28</f>
        <v>0</v>
      </c>
      <c r="V27" s="229">
        <f>'Deta Entry'!Q28</f>
        <v>0</v>
      </c>
      <c r="W27" s="229">
        <f t="shared" si="5"/>
        <v>44.58</v>
      </c>
      <c r="X27" s="229">
        <f t="shared" si="5"/>
        <v>54.49</v>
      </c>
      <c r="Y27" s="229">
        <f>'Deta Entry'!AU28</f>
        <v>0</v>
      </c>
      <c r="Z27" s="229">
        <f>'Deta Entry'!AV28</f>
        <v>0</v>
      </c>
      <c r="AA27" s="229">
        <f t="shared" si="6"/>
        <v>44.58</v>
      </c>
      <c r="AB27" s="229">
        <f t="shared" si="6"/>
        <v>54.49</v>
      </c>
      <c r="AC27" s="231">
        <f t="shared" si="7"/>
        <v>99.07</v>
      </c>
      <c r="AD27" s="286"/>
      <c r="AE27" s="193"/>
    </row>
    <row r="28" spans="1:31" s="2" customFormat="1" ht="21.75" customHeight="1">
      <c r="A28" s="193"/>
      <c r="B28" s="222">
        <f t="shared" si="0"/>
        <v>0</v>
      </c>
      <c r="C28" s="232">
        <f t="shared" si="8"/>
        <v>22</v>
      </c>
      <c r="D28" s="233">
        <f>'Deta Entry'!J29</f>
        <v>44887</v>
      </c>
      <c r="E28" s="234" t="str">
        <f>'Deta Entry'!K29</f>
        <v>Tuesday</v>
      </c>
      <c r="F28" s="284">
        <f t="shared" si="9"/>
        <v>4.25</v>
      </c>
      <c r="G28" s="285">
        <f t="shared" si="9"/>
        <v>54</v>
      </c>
      <c r="H28" s="229">
        <f>'Deta Entry'!N29</f>
        <v>0</v>
      </c>
      <c r="I28" s="229">
        <f>'Deta Entry'!O29</f>
        <v>0</v>
      </c>
      <c r="J28" s="244">
        <f t="shared" si="1"/>
        <v>0</v>
      </c>
      <c r="K28" s="230"/>
      <c r="L28" s="229">
        <f t="shared" si="2"/>
        <v>4.25</v>
      </c>
      <c r="M28" s="229">
        <f t="shared" si="2"/>
        <v>54</v>
      </c>
      <c r="N28" s="229">
        <f>'Deta Entry'!AS29</f>
        <v>0</v>
      </c>
      <c r="O28" s="229">
        <f>'Deta Entry'!AT29</f>
        <v>0</v>
      </c>
      <c r="P28" s="229">
        <f t="shared" si="3"/>
        <v>4.25</v>
      </c>
      <c r="Q28" s="229">
        <f t="shared" si="3"/>
        <v>54</v>
      </c>
      <c r="R28" s="231">
        <f t="shared" si="4"/>
        <v>58.25</v>
      </c>
      <c r="S28" s="284">
        <f t="shared" si="10"/>
        <v>44.58</v>
      </c>
      <c r="T28" s="285">
        <f t="shared" si="10"/>
        <v>54.49</v>
      </c>
      <c r="U28" s="229">
        <f>'Deta Entry'!P29</f>
        <v>0</v>
      </c>
      <c r="V28" s="229">
        <f>'Deta Entry'!Q29</f>
        <v>0</v>
      </c>
      <c r="W28" s="229">
        <f t="shared" si="5"/>
        <v>44.58</v>
      </c>
      <c r="X28" s="229">
        <f t="shared" si="5"/>
        <v>54.49</v>
      </c>
      <c r="Y28" s="229">
        <f>'Deta Entry'!AU29</f>
        <v>0</v>
      </c>
      <c r="Z28" s="229">
        <f>'Deta Entry'!AV29</f>
        <v>0</v>
      </c>
      <c r="AA28" s="229">
        <f t="shared" si="6"/>
        <v>44.58</v>
      </c>
      <c r="AB28" s="229">
        <f t="shared" si="6"/>
        <v>54.49</v>
      </c>
      <c r="AC28" s="231">
        <f t="shared" si="7"/>
        <v>99.07</v>
      </c>
      <c r="AD28" s="286"/>
      <c r="AE28" s="193"/>
    </row>
    <row r="29" spans="1:31" s="2" customFormat="1" ht="21.75" customHeight="1">
      <c r="A29" s="193"/>
      <c r="B29" s="222">
        <f t="shared" si="0"/>
        <v>0</v>
      </c>
      <c r="C29" s="232">
        <f t="shared" si="8"/>
        <v>23</v>
      </c>
      <c r="D29" s="233">
        <f>'Deta Entry'!J30</f>
        <v>44888</v>
      </c>
      <c r="E29" s="234" t="str">
        <f>'Deta Entry'!K30</f>
        <v>Wednesday</v>
      </c>
      <c r="F29" s="284">
        <f t="shared" si="9"/>
        <v>4.25</v>
      </c>
      <c r="G29" s="285">
        <f t="shared" si="9"/>
        <v>54</v>
      </c>
      <c r="H29" s="229">
        <f>'Deta Entry'!N30</f>
        <v>0</v>
      </c>
      <c r="I29" s="229">
        <f>'Deta Entry'!O30</f>
        <v>0</v>
      </c>
      <c r="J29" s="244">
        <f t="shared" si="1"/>
        <v>0</v>
      </c>
      <c r="K29" s="230"/>
      <c r="L29" s="229">
        <f t="shared" si="2"/>
        <v>4.25</v>
      </c>
      <c r="M29" s="229">
        <f t="shared" si="2"/>
        <v>54</v>
      </c>
      <c r="N29" s="229">
        <f>'Deta Entry'!AS30</f>
        <v>0</v>
      </c>
      <c r="O29" s="229">
        <f>'Deta Entry'!AT30</f>
        <v>0</v>
      </c>
      <c r="P29" s="229">
        <f t="shared" si="3"/>
        <v>4.25</v>
      </c>
      <c r="Q29" s="229">
        <f t="shared" si="3"/>
        <v>54</v>
      </c>
      <c r="R29" s="231">
        <f t="shared" si="4"/>
        <v>58.25</v>
      </c>
      <c r="S29" s="284">
        <f t="shared" si="10"/>
        <v>44.58</v>
      </c>
      <c r="T29" s="285">
        <f t="shared" si="10"/>
        <v>54.49</v>
      </c>
      <c r="U29" s="229">
        <f>'Deta Entry'!P30</f>
        <v>0</v>
      </c>
      <c r="V29" s="229">
        <f>'Deta Entry'!Q30</f>
        <v>0</v>
      </c>
      <c r="W29" s="229">
        <f t="shared" si="5"/>
        <v>44.58</v>
      </c>
      <c r="X29" s="229">
        <f t="shared" si="5"/>
        <v>54.49</v>
      </c>
      <c r="Y29" s="229">
        <f>'Deta Entry'!AU30</f>
        <v>0</v>
      </c>
      <c r="Z29" s="229">
        <f>'Deta Entry'!AV30</f>
        <v>0</v>
      </c>
      <c r="AA29" s="229">
        <f t="shared" si="6"/>
        <v>44.58</v>
      </c>
      <c r="AB29" s="229">
        <f t="shared" si="6"/>
        <v>54.49</v>
      </c>
      <c r="AC29" s="231">
        <f t="shared" si="7"/>
        <v>99.07</v>
      </c>
      <c r="AD29" s="286"/>
      <c r="AE29" s="193"/>
    </row>
    <row r="30" spans="1:31" s="2" customFormat="1" ht="21.75" customHeight="1">
      <c r="A30" s="193"/>
      <c r="B30" s="222">
        <f t="shared" si="0"/>
        <v>0</v>
      </c>
      <c r="C30" s="232">
        <f t="shared" si="8"/>
        <v>24</v>
      </c>
      <c r="D30" s="233">
        <f>'Deta Entry'!J31</f>
        <v>44889</v>
      </c>
      <c r="E30" s="234" t="str">
        <f>'Deta Entry'!K31</f>
        <v>Thursday</v>
      </c>
      <c r="F30" s="284">
        <f t="shared" si="9"/>
        <v>4.25</v>
      </c>
      <c r="G30" s="285">
        <f t="shared" si="9"/>
        <v>54</v>
      </c>
      <c r="H30" s="229">
        <f>'Deta Entry'!N31</f>
        <v>0</v>
      </c>
      <c r="I30" s="229">
        <f>'Deta Entry'!O31</f>
        <v>0</v>
      </c>
      <c r="J30" s="244">
        <f t="shared" si="1"/>
        <v>0</v>
      </c>
      <c r="K30" s="230"/>
      <c r="L30" s="229">
        <f t="shared" si="2"/>
        <v>4.25</v>
      </c>
      <c r="M30" s="229">
        <f t="shared" si="2"/>
        <v>54</v>
      </c>
      <c r="N30" s="229">
        <f>'Deta Entry'!AS31</f>
        <v>0</v>
      </c>
      <c r="O30" s="229">
        <f>'Deta Entry'!AT31</f>
        <v>0</v>
      </c>
      <c r="P30" s="229">
        <f t="shared" si="3"/>
        <v>4.25</v>
      </c>
      <c r="Q30" s="229">
        <f t="shared" si="3"/>
        <v>54</v>
      </c>
      <c r="R30" s="231">
        <f t="shared" si="4"/>
        <v>58.25</v>
      </c>
      <c r="S30" s="284">
        <f t="shared" si="10"/>
        <v>44.58</v>
      </c>
      <c r="T30" s="285">
        <f t="shared" si="10"/>
        <v>54.49</v>
      </c>
      <c r="U30" s="229">
        <f>'Deta Entry'!P31</f>
        <v>0</v>
      </c>
      <c r="V30" s="229">
        <f>'Deta Entry'!Q31</f>
        <v>0</v>
      </c>
      <c r="W30" s="229">
        <f t="shared" si="5"/>
        <v>44.58</v>
      </c>
      <c r="X30" s="229">
        <f t="shared" si="5"/>
        <v>54.49</v>
      </c>
      <c r="Y30" s="229">
        <f>'Deta Entry'!AU31</f>
        <v>0</v>
      </c>
      <c r="Z30" s="229">
        <f>'Deta Entry'!AV31</f>
        <v>0</v>
      </c>
      <c r="AA30" s="229">
        <f t="shared" si="6"/>
        <v>44.58</v>
      </c>
      <c r="AB30" s="229">
        <f t="shared" si="6"/>
        <v>54.49</v>
      </c>
      <c r="AC30" s="231">
        <f t="shared" si="7"/>
        <v>99.07</v>
      </c>
      <c r="AD30" s="286"/>
      <c r="AE30" s="193"/>
    </row>
    <row r="31" spans="1:31" s="2" customFormat="1" ht="21.75" customHeight="1">
      <c r="A31" s="193"/>
      <c r="B31" s="222">
        <f t="shared" si="0"/>
        <v>1.1399999999999999</v>
      </c>
      <c r="C31" s="232">
        <f t="shared" si="8"/>
        <v>25</v>
      </c>
      <c r="D31" s="233">
        <f>'Deta Entry'!J32</f>
        <v>44890</v>
      </c>
      <c r="E31" s="234" t="str">
        <f>'Deta Entry'!K32</f>
        <v>Friday</v>
      </c>
      <c r="F31" s="284">
        <f t="shared" si="9"/>
        <v>4.25</v>
      </c>
      <c r="G31" s="285">
        <f t="shared" si="9"/>
        <v>54</v>
      </c>
      <c r="H31" s="229">
        <f>'Deta Entry'!N32</f>
        <v>0</v>
      </c>
      <c r="I31" s="229">
        <f>'Deta Entry'!O32</f>
        <v>0</v>
      </c>
      <c r="J31" s="244">
        <f t="shared" si="1"/>
        <v>0</v>
      </c>
      <c r="K31" s="230"/>
      <c r="L31" s="229">
        <f t="shared" si="2"/>
        <v>4.25</v>
      </c>
      <c r="M31" s="229">
        <f t="shared" si="2"/>
        <v>54</v>
      </c>
      <c r="N31" s="229">
        <f>'Deta Entry'!AS32</f>
        <v>1.0049999999999999</v>
      </c>
      <c r="O31" s="229">
        <f>'Deta Entry'!AT32</f>
        <v>1.1399999999999999</v>
      </c>
      <c r="P31" s="229">
        <f t="shared" si="3"/>
        <v>3.2450000000000001</v>
      </c>
      <c r="Q31" s="229">
        <f t="shared" si="3"/>
        <v>52.86</v>
      </c>
      <c r="R31" s="231">
        <f t="shared" si="4"/>
        <v>56.104999999999997</v>
      </c>
      <c r="S31" s="284">
        <f t="shared" si="10"/>
        <v>44.58</v>
      </c>
      <c r="T31" s="285">
        <f t="shared" si="10"/>
        <v>54.49</v>
      </c>
      <c r="U31" s="229">
        <f>'Deta Entry'!P32</f>
        <v>0</v>
      </c>
      <c r="V31" s="229">
        <f>'Deta Entry'!Q32</f>
        <v>0</v>
      </c>
      <c r="W31" s="229">
        <f t="shared" si="5"/>
        <v>44.58</v>
      </c>
      <c r="X31" s="229">
        <f t="shared" si="5"/>
        <v>54.49</v>
      </c>
      <c r="Y31" s="229">
        <f>'Deta Entry'!AU32</f>
        <v>0.56280000000000008</v>
      </c>
      <c r="Z31" s="229">
        <f>'Deta Entry'!AV32</f>
        <v>0.58140000000000003</v>
      </c>
      <c r="AA31" s="229">
        <f t="shared" si="6"/>
        <v>44.017199999999995</v>
      </c>
      <c r="AB31" s="229">
        <f t="shared" si="6"/>
        <v>53.9086</v>
      </c>
      <c r="AC31" s="231">
        <f t="shared" si="7"/>
        <v>97.925799999999995</v>
      </c>
      <c r="AD31" s="286"/>
      <c r="AE31" s="193"/>
    </row>
    <row r="32" spans="1:31" s="2" customFormat="1" ht="21.75" customHeight="1">
      <c r="A32" s="193"/>
      <c r="B32" s="222">
        <f t="shared" si="0"/>
        <v>0</v>
      </c>
      <c r="C32" s="232">
        <f t="shared" si="8"/>
        <v>26</v>
      </c>
      <c r="D32" s="233">
        <f>'Deta Entry'!J33</f>
        <v>44891</v>
      </c>
      <c r="E32" s="234" t="str">
        <f>'Deta Entry'!K33</f>
        <v>Saturday</v>
      </c>
      <c r="F32" s="284">
        <f t="shared" si="9"/>
        <v>3.2450000000000001</v>
      </c>
      <c r="G32" s="285">
        <f t="shared" si="9"/>
        <v>52.86</v>
      </c>
      <c r="H32" s="229">
        <f>'Deta Entry'!N33</f>
        <v>0</v>
      </c>
      <c r="I32" s="229">
        <f>'Deta Entry'!O33</f>
        <v>0</v>
      </c>
      <c r="J32" s="244">
        <f t="shared" si="1"/>
        <v>0</v>
      </c>
      <c r="K32" s="230"/>
      <c r="L32" s="229">
        <f t="shared" si="2"/>
        <v>3.2450000000000001</v>
      </c>
      <c r="M32" s="229">
        <f t="shared" si="2"/>
        <v>52.86</v>
      </c>
      <c r="N32" s="229">
        <f>'Deta Entry'!AS33</f>
        <v>0</v>
      </c>
      <c r="O32" s="229">
        <f>'Deta Entry'!AT33</f>
        <v>0</v>
      </c>
      <c r="P32" s="229">
        <f t="shared" si="3"/>
        <v>3.2450000000000001</v>
      </c>
      <c r="Q32" s="229">
        <f t="shared" si="3"/>
        <v>52.86</v>
      </c>
      <c r="R32" s="231">
        <f t="shared" si="4"/>
        <v>56.104999999999997</v>
      </c>
      <c r="S32" s="284">
        <f t="shared" si="10"/>
        <v>44.017199999999995</v>
      </c>
      <c r="T32" s="285">
        <f t="shared" si="10"/>
        <v>53.9086</v>
      </c>
      <c r="U32" s="229">
        <f>'Deta Entry'!P33</f>
        <v>0</v>
      </c>
      <c r="V32" s="229">
        <f>'Deta Entry'!Q33</f>
        <v>0</v>
      </c>
      <c r="W32" s="229">
        <f t="shared" si="5"/>
        <v>44.017199999999995</v>
      </c>
      <c r="X32" s="229">
        <f t="shared" si="5"/>
        <v>53.9086</v>
      </c>
      <c r="Y32" s="229">
        <f>'Deta Entry'!AU33</f>
        <v>0</v>
      </c>
      <c r="Z32" s="229">
        <f>'Deta Entry'!AV33</f>
        <v>0</v>
      </c>
      <c r="AA32" s="229">
        <f t="shared" si="6"/>
        <v>44.017199999999995</v>
      </c>
      <c r="AB32" s="229">
        <f t="shared" si="6"/>
        <v>53.9086</v>
      </c>
      <c r="AC32" s="231">
        <f t="shared" si="7"/>
        <v>97.925799999999995</v>
      </c>
      <c r="AD32" s="286"/>
      <c r="AE32" s="193"/>
    </row>
    <row r="33" spans="1:31" s="2" customFormat="1" ht="21.75" customHeight="1">
      <c r="A33" s="193"/>
      <c r="B33" s="222">
        <f t="shared" si="0"/>
        <v>0</v>
      </c>
      <c r="C33" s="232">
        <f t="shared" si="8"/>
        <v>27</v>
      </c>
      <c r="D33" s="233">
        <f>'Deta Entry'!J34</f>
        <v>44892</v>
      </c>
      <c r="E33" s="234" t="str">
        <f>'Deta Entry'!K34</f>
        <v>Sunday</v>
      </c>
      <c r="F33" s="284">
        <f t="shared" si="9"/>
        <v>3.2450000000000001</v>
      </c>
      <c r="G33" s="285">
        <f t="shared" si="9"/>
        <v>52.86</v>
      </c>
      <c r="H33" s="229">
        <f>'Deta Entry'!N34</f>
        <v>0</v>
      </c>
      <c r="I33" s="229">
        <f>'Deta Entry'!O34</f>
        <v>0</v>
      </c>
      <c r="J33" s="244">
        <f t="shared" si="1"/>
        <v>0</v>
      </c>
      <c r="K33" s="230"/>
      <c r="L33" s="229">
        <f t="shared" si="2"/>
        <v>3.2450000000000001</v>
      </c>
      <c r="M33" s="229">
        <f t="shared" si="2"/>
        <v>52.86</v>
      </c>
      <c r="N33" s="229">
        <f>'Deta Entry'!AS34</f>
        <v>0</v>
      </c>
      <c r="O33" s="229">
        <f>'Deta Entry'!AT34</f>
        <v>0</v>
      </c>
      <c r="P33" s="229">
        <f t="shared" si="3"/>
        <v>3.2450000000000001</v>
      </c>
      <c r="Q33" s="229">
        <f t="shared" si="3"/>
        <v>52.86</v>
      </c>
      <c r="R33" s="231">
        <f t="shared" si="4"/>
        <v>56.104999999999997</v>
      </c>
      <c r="S33" s="284">
        <f t="shared" si="10"/>
        <v>44.017199999999995</v>
      </c>
      <c r="T33" s="285">
        <f t="shared" si="10"/>
        <v>53.9086</v>
      </c>
      <c r="U33" s="229">
        <f>'Deta Entry'!P34</f>
        <v>0</v>
      </c>
      <c r="V33" s="229">
        <f>'Deta Entry'!Q34</f>
        <v>0</v>
      </c>
      <c r="W33" s="229">
        <f t="shared" si="5"/>
        <v>44.017199999999995</v>
      </c>
      <c r="X33" s="229">
        <f t="shared" si="5"/>
        <v>53.9086</v>
      </c>
      <c r="Y33" s="229">
        <f>'Deta Entry'!AU34</f>
        <v>0</v>
      </c>
      <c r="Z33" s="229">
        <f>'Deta Entry'!AV34</f>
        <v>0</v>
      </c>
      <c r="AA33" s="229">
        <f t="shared" si="6"/>
        <v>44.017199999999995</v>
      </c>
      <c r="AB33" s="229">
        <f t="shared" si="6"/>
        <v>53.9086</v>
      </c>
      <c r="AC33" s="231">
        <f t="shared" si="7"/>
        <v>97.925799999999995</v>
      </c>
      <c r="AD33" s="286"/>
      <c r="AE33" s="193"/>
    </row>
    <row r="34" spans="1:31" s="2" customFormat="1" ht="21.75" customHeight="1">
      <c r="A34" s="193"/>
      <c r="B34" s="222">
        <f t="shared" si="0"/>
        <v>0</v>
      </c>
      <c r="C34" s="232">
        <f t="shared" si="8"/>
        <v>28</v>
      </c>
      <c r="D34" s="233">
        <f>'Deta Entry'!J35</f>
        <v>44893</v>
      </c>
      <c r="E34" s="234" t="str">
        <f>'Deta Entry'!K35</f>
        <v>Monday</v>
      </c>
      <c r="F34" s="284">
        <f t="shared" si="9"/>
        <v>3.2450000000000001</v>
      </c>
      <c r="G34" s="285">
        <f t="shared" si="9"/>
        <v>52.86</v>
      </c>
      <c r="H34" s="229">
        <f>'Deta Entry'!N35</f>
        <v>0</v>
      </c>
      <c r="I34" s="229">
        <f>'Deta Entry'!O35</f>
        <v>0</v>
      </c>
      <c r="J34" s="244">
        <f t="shared" si="1"/>
        <v>0</v>
      </c>
      <c r="K34" s="230"/>
      <c r="L34" s="229">
        <f t="shared" si="2"/>
        <v>3.2450000000000001</v>
      </c>
      <c r="M34" s="229">
        <f t="shared" si="2"/>
        <v>52.86</v>
      </c>
      <c r="N34" s="229">
        <f>'Deta Entry'!AS35</f>
        <v>0</v>
      </c>
      <c r="O34" s="229">
        <f>'Deta Entry'!AT35</f>
        <v>0</v>
      </c>
      <c r="P34" s="229">
        <f t="shared" si="3"/>
        <v>3.2450000000000001</v>
      </c>
      <c r="Q34" s="229">
        <f t="shared" si="3"/>
        <v>52.86</v>
      </c>
      <c r="R34" s="231">
        <f t="shared" si="4"/>
        <v>56.104999999999997</v>
      </c>
      <c r="S34" s="284">
        <f t="shared" si="10"/>
        <v>44.017199999999995</v>
      </c>
      <c r="T34" s="285">
        <f t="shared" si="10"/>
        <v>53.9086</v>
      </c>
      <c r="U34" s="229">
        <f>'Deta Entry'!P35</f>
        <v>0</v>
      </c>
      <c r="V34" s="229">
        <f>'Deta Entry'!Q35</f>
        <v>0</v>
      </c>
      <c r="W34" s="229">
        <f t="shared" si="5"/>
        <v>44.017199999999995</v>
      </c>
      <c r="X34" s="229">
        <f t="shared" si="5"/>
        <v>53.9086</v>
      </c>
      <c r="Y34" s="229">
        <f>'Deta Entry'!AU35</f>
        <v>0</v>
      </c>
      <c r="Z34" s="229">
        <f>'Deta Entry'!AV35</f>
        <v>0</v>
      </c>
      <c r="AA34" s="229">
        <f t="shared" si="6"/>
        <v>44.017199999999995</v>
      </c>
      <c r="AB34" s="229">
        <f t="shared" si="6"/>
        <v>53.9086</v>
      </c>
      <c r="AC34" s="231">
        <f t="shared" si="7"/>
        <v>97.925799999999995</v>
      </c>
      <c r="AD34" s="286"/>
      <c r="AE34" s="193"/>
    </row>
    <row r="35" spans="1:31" s="2" customFormat="1" ht="21.75" customHeight="1">
      <c r="A35" s="193"/>
      <c r="B35" s="222">
        <f t="shared" si="0"/>
        <v>0.24</v>
      </c>
      <c r="C35" s="232">
        <f t="shared" si="8"/>
        <v>29</v>
      </c>
      <c r="D35" s="233">
        <f>'Deta Entry'!J36</f>
        <v>44894</v>
      </c>
      <c r="E35" s="234" t="str">
        <f>'Deta Entry'!K36</f>
        <v>Tuesday</v>
      </c>
      <c r="F35" s="284">
        <f t="shared" si="9"/>
        <v>3.2450000000000001</v>
      </c>
      <c r="G35" s="285">
        <f t="shared" si="9"/>
        <v>52.86</v>
      </c>
      <c r="H35" s="229">
        <f>'Deta Entry'!N36</f>
        <v>0</v>
      </c>
      <c r="I35" s="229">
        <f>'Deta Entry'!O36</f>
        <v>0</v>
      </c>
      <c r="J35" s="244">
        <f t="shared" si="1"/>
        <v>0</v>
      </c>
      <c r="K35" s="230"/>
      <c r="L35" s="229">
        <f t="shared" si="2"/>
        <v>3.2450000000000001</v>
      </c>
      <c r="M35" s="229">
        <f t="shared" si="2"/>
        <v>52.86</v>
      </c>
      <c r="N35" s="229">
        <f>'Deta Entry'!AS36</f>
        <v>0.75</v>
      </c>
      <c r="O35" s="229">
        <f>'Deta Entry'!AT36</f>
        <v>0.24</v>
      </c>
      <c r="P35" s="229">
        <f t="shared" si="3"/>
        <v>2.4950000000000001</v>
      </c>
      <c r="Q35" s="229">
        <f t="shared" si="3"/>
        <v>52.62</v>
      </c>
      <c r="R35" s="231">
        <f t="shared" si="4"/>
        <v>55.114999999999995</v>
      </c>
      <c r="S35" s="284">
        <f t="shared" si="10"/>
        <v>44.017199999999995</v>
      </c>
      <c r="T35" s="285">
        <f t="shared" si="10"/>
        <v>53.9086</v>
      </c>
      <c r="U35" s="229">
        <f>'Deta Entry'!P36</f>
        <v>0</v>
      </c>
      <c r="V35" s="229">
        <f>'Deta Entry'!Q36</f>
        <v>0</v>
      </c>
      <c r="W35" s="229">
        <f t="shared" si="5"/>
        <v>44.017199999999995</v>
      </c>
      <c r="X35" s="229">
        <f t="shared" si="5"/>
        <v>53.9086</v>
      </c>
      <c r="Y35" s="229">
        <f>'Deta Entry'!AU36</f>
        <v>0.42</v>
      </c>
      <c r="Z35" s="229">
        <f>'Deta Entry'!AV36</f>
        <v>0.12239999999999999</v>
      </c>
      <c r="AA35" s="229">
        <f t="shared" si="6"/>
        <v>43.597199999999994</v>
      </c>
      <c r="AB35" s="229">
        <f t="shared" si="6"/>
        <v>53.786200000000001</v>
      </c>
      <c r="AC35" s="231">
        <f t="shared" si="7"/>
        <v>97.383399999999995</v>
      </c>
      <c r="AD35" s="286"/>
      <c r="AE35" s="193"/>
    </row>
    <row r="36" spans="1:31" s="2" customFormat="1" ht="21.75" customHeight="1">
      <c r="A36" s="193"/>
      <c r="B36" s="222">
        <f t="shared" si="0"/>
        <v>0</v>
      </c>
      <c r="C36" s="232">
        <f t="shared" si="8"/>
        <v>30</v>
      </c>
      <c r="D36" s="233">
        <f>'Deta Entry'!J37</f>
        <v>44895</v>
      </c>
      <c r="E36" s="234" t="str">
        <f>'Deta Entry'!K37</f>
        <v>Wednesday</v>
      </c>
      <c r="F36" s="284">
        <f t="shared" si="9"/>
        <v>2.4950000000000001</v>
      </c>
      <c r="G36" s="285">
        <f t="shared" si="9"/>
        <v>52.62</v>
      </c>
      <c r="H36" s="229">
        <f>'Deta Entry'!N37</f>
        <v>0</v>
      </c>
      <c r="I36" s="229">
        <f>'Deta Entry'!O37</f>
        <v>0</v>
      </c>
      <c r="J36" s="244">
        <f t="shared" si="1"/>
        <v>0</v>
      </c>
      <c r="K36" s="230"/>
      <c r="L36" s="229">
        <f t="shared" si="2"/>
        <v>2.4950000000000001</v>
      </c>
      <c r="M36" s="229">
        <f t="shared" si="2"/>
        <v>52.62</v>
      </c>
      <c r="N36" s="229">
        <f>'Deta Entry'!AS37</f>
        <v>0</v>
      </c>
      <c r="O36" s="229">
        <f>'Deta Entry'!AT37</f>
        <v>0</v>
      </c>
      <c r="P36" s="229">
        <f t="shared" si="3"/>
        <v>2.4950000000000001</v>
      </c>
      <c r="Q36" s="229">
        <f t="shared" si="3"/>
        <v>52.62</v>
      </c>
      <c r="R36" s="231">
        <f t="shared" si="4"/>
        <v>55.114999999999995</v>
      </c>
      <c r="S36" s="284">
        <f t="shared" si="10"/>
        <v>43.597199999999994</v>
      </c>
      <c r="T36" s="285">
        <f t="shared" si="10"/>
        <v>53.786200000000001</v>
      </c>
      <c r="U36" s="229">
        <f>'Deta Entry'!P37</f>
        <v>0</v>
      </c>
      <c r="V36" s="229">
        <f>'Deta Entry'!Q37</f>
        <v>0</v>
      </c>
      <c r="W36" s="229">
        <f t="shared" si="5"/>
        <v>43.597199999999994</v>
      </c>
      <c r="X36" s="229">
        <f t="shared" si="5"/>
        <v>53.786200000000001</v>
      </c>
      <c r="Y36" s="229">
        <f>'Deta Entry'!AU37</f>
        <v>0</v>
      </c>
      <c r="Z36" s="229">
        <f>'Deta Entry'!AV37</f>
        <v>0</v>
      </c>
      <c r="AA36" s="229">
        <f t="shared" si="6"/>
        <v>43.597199999999994</v>
      </c>
      <c r="AB36" s="229">
        <f t="shared" si="6"/>
        <v>53.786200000000001</v>
      </c>
      <c r="AC36" s="231">
        <f t="shared" si="7"/>
        <v>97.383399999999995</v>
      </c>
      <c r="AD36" s="286"/>
      <c r="AE36" s="193"/>
    </row>
    <row r="37" spans="1:31" s="2" customFormat="1" ht="21.75" customHeight="1" thickBot="1">
      <c r="A37" s="193"/>
      <c r="B37" s="222">
        <f t="shared" si="0"/>
        <v>0</v>
      </c>
      <c r="C37" s="235">
        <f t="shared" si="8"/>
        <v>0</v>
      </c>
      <c r="D37" s="236">
        <f>'Deta Entry'!J38</f>
        <v>0</v>
      </c>
      <c r="E37" s="237">
        <f>'Deta Entry'!K38</f>
        <v>0</v>
      </c>
      <c r="F37" s="284">
        <f t="shared" si="9"/>
        <v>2.4950000000000001</v>
      </c>
      <c r="G37" s="285">
        <f t="shared" si="9"/>
        <v>52.62</v>
      </c>
      <c r="H37" s="229">
        <f>'Deta Entry'!N38</f>
        <v>0</v>
      </c>
      <c r="I37" s="229">
        <f>'Deta Entry'!O38</f>
        <v>0</v>
      </c>
      <c r="J37" s="244">
        <f t="shared" si="1"/>
        <v>0</v>
      </c>
      <c r="K37" s="230"/>
      <c r="L37" s="229">
        <f t="shared" si="2"/>
        <v>2.4950000000000001</v>
      </c>
      <c r="M37" s="229">
        <f t="shared" si="2"/>
        <v>52.62</v>
      </c>
      <c r="N37" s="229">
        <f>'Deta Entry'!AS38</f>
        <v>0</v>
      </c>
      <c r="O37" s="229">
        <f>'Deta Entry'!AT38</f>
        <v>0</v>
      </c>
      <c r="P37" s="229">
        <f t="shared" si="3"/>
        <v>2.4950000000000001</v>
      </c>
      <c r="Q37" s="229">
        <f t="shared" si="3"/>
        <v>52.62</v>
      </c>
      <c r="R37" s="231">
        <f t="shared" si="4"/>
        <v>55.114999999999995</v>
      </c>
      <c r="S37" s="284">
        <f t="shared" si="10"/>
        <v>43.597199999999994</v>
      </c>
      <c r="T37" s="285">
        <f t="shared" si="10"/>
        <v>53.786200000000001</v>
      </c>
      <c r="U37" s="229">
        <f>'Deta Entry'!P38</f>
        <v>0</v>
      </c>
      <c r="V37" s="229">
        <f>'Deta Entry'!Q38</f>
        <v>0</v>
      </c>
      <c r="W37" s="229">
        <f t="shared" si="5"/>
        <v>43.597199999999994</v>
      </c>
      <c r="X37" s="229">
        <f t="shared" si="5"/>
        <v>53.786200000000001</v>
      </c>
      <c r="Y37" s="229">
        <f>'Deta Entry'!AU38</f>
        <v>0</v>
      </c>
      <c r="Z37" s="229">
        <f>'Deta Entry'!AV38</f>
        <v>0</v>
      </c>
      <c r="AA37" s="229">
        <f t="shared" si="6"/>
        <v>43.597199999999994</v>
      </c>
      <c r="AB37" s="229">
        <f t="shared" si="6"/>
        <v>53.786200000000001</v>
      </c>
      <c r="AC37" s="231">
        <f t="shared" si="7"/>
        <v>97.383399999999995</v>
      </c>
      <c r="AD37" s="287"/>
      <c r="AE37" s="193"/>
    </row>
    <row r="38" spans="1:31" ht="21.75" customHeight="1" thickBot="1">
      <c r="A38" s="193"/>
      <c r="B38" s="194"/>
      <c r="C38" s="288" t="s">
        <v>62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291">
        <f>P37-'Deta Entry'!AS38</f>
        <v>2.4950000000000001</v>
      </c>
      <c r="Q38" s="291">
        <f>Q37-'Deta Entry'!AT38</f>
        <v>52.62</v>
      </c>
      <c r="R38" s="292">
        <f>P38+Q38</f>
        <v>55.114999999999995</v>
      </c>
      <c r="S38" s="293" t="s">
        <v>63</v>
      </c>
      <c r="T38" s="294"/>
      <c r="U38" s="294"/>
      <c r="V38" s="294"/>
      <c r="W38" s="294"/>
      <c r="X38" s="294"/>
      <c r="Y38" s="294"/>
      <c r="Z38" s="295"/>
      <c r="AA38" s="291">
        <f>AA37-'Deta Entry'!AU38</f>
        <v>43.597199999999994</v>
      </c>
      <c r="AB38" s="291">
        <f>AB37-'Deta Entry'!AV38</f>
        <v>53.786200000000001</v>
      </c>
      <c r="AC38" s="292">
        <f>AA38+AB38</f>
        <v>97.383399999999995</v>
      </c>
      <c r="AD38" s="296"/>
      <c r="AE38" s="193"/>
    </row>
    <row r="39" spans="1:31">
      <c r="A39" s="193"/>
      <c r="B39" s="194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97"/>
      <c r="AE39" s="193"/>
    </row>
  </sheetData>
  <sheetProtection password="E8FA" sheet="1" objects="1" scenarios="1" formatCells="0" formatColumns="0" formatRows="0" selectLockedCells="1"/>
  <mergeCells count="30">
    <mergeCell ref="C39:AC39"/>
    <mergeCell ref="K5:K6"/>
    <mergeCell ref="F3:O3"/>
    <mergeCell ref="Q3:R3"/>
    <mergeCell ref="S5:T5"/>
    <mergeCell ref="U5:V5"/>
    <mergeCell ref="W5:X5"/>
    <mergeCell ref="Y5:Z5"/>
    <mergeCell ref="AA5:AC5"/>
    <mergeCell ref="C38:O38"/>
    <mergeCell ref="S38:Z38"/>
    <mergeCell ref="E4:E6"/>
    <mergeCell ref="F4:R4"/>
    <mergeCell ref="S4:AC4"/>
    <mergeCell ref="AD4:AD6"/>
    <mergeCell ref="F5:G5"/>
    <mergeCell ref="H5:I5"/>
    <mergeCell ref="J5:J6"/>
    <mergeCell ref="L5:M5"/>
    <mergeCell ref="N5:O5"/>
    <mergeCell ref="P5:R5"/>
    <mergeCell ref="A1:AD1"/>
    <mergeCell ref="AE1:AE39"/>
    <mergeCell ref="A2:A39"/>
    <mergeCell ref="C2:AD2"/>
    <mergeCell ref="C3:E3"/>
    <mergeCell ref="AA3:AB3"/>
    <mergeCell ref="AC3:AD3"/>
    <mergeCell ref="C4:C6"/>
    <mergeCell ref="D4:D6"/>
  </mergeCells>
  <conditionalFormatting sqref="C7:AB37">
    <cfRule type="expression" dxfId="11" priority="6">
      <formula>$C7=0</formula>
    </cfRule>
  </conditionalFormatting>
  <conditionalFormatting sqref="AC7:AC37">
    <cfRule type="expression" dxfId="10" priority="5">
      <formula>$C7=0</formula>
    </cfRule>
  </conditionalFormatting>
  <conditionalFormatting sqref="AD7:AD37">
    <cfRule type="expression" dxfId="9" priority="4">
      <formula>$C7=0</formula>
    </cfRule>
  </conditionalFormatting>
  <conditionalFormatting sqref="B7:AD37">
    <cfRule type="expression" dxfId="8" priority="2">
      <formula>$B7&gt;0</formula>
    </cfRule>
    <cfRule type="expression" dxfId="7" priority="3">
      <formula>$B7=0</formula>
    </cfRule>
  </conditionalFormatting>
  <conditionalFormatting sqref="C7:AD37">
    <cfRule type="expression" dxfId="6" priority="1">
      <formula>$C7=0</formula>
    </cfRule>
  </conditionalFormatting>
  <dataValidations count="1">
    <dataValidation type="list" allowBlank="1" showInputMessage="1" showErrorMessage="1" sqref="J7:J37">
      <formula1>"0,सही,खुला, खराब"</formula1>
    </dataValidation>
  </dataValidations>
  <pageMargins left="0.31496062992125984" right="0.19685039370078741" top="0.23622047244094491" bottom="0.23622047244094491" header="0.19685039370078741" footer="0.19685039370078741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8"/>
  <sheetViews>
    <sheetView showGridLines="0" showRowColHeaders="0" workbookViewId="0">
      <selection activeCell="N6" sqref="N6"/>
    </sheetView>
  </sheetViews>
  <sheetFormatPr defaultColWidth="0" defaultRowHeight="15" zeroHeight="1"/>
  <cols>
    <col min="1" max="1" width="2.28515625" style="1" customWidth="1"/>
    <col min="2" max="2" width="5" style="1" hidden="1" customWidth="1"/>
    <col min="3" max="3" width="5.28515625" style="242" customWidth="1"/>
    <col min="4" max="5" width="15.5703125" style="242" customWidth="1"/>
    <col min="6" max="12" width="11.28515625" style="242" customWidth="1"/>
    <col min="13" max="13" width="25.28515625" style="242" customWidth="1"/>
    <col min="14" max="14" width="37.42578125" style="242" customWidth="1"/>
    <col min="15" max="16" width="18.7109375" style="242" customWidth="1"/>
    <col min="17" max="17" width="2.85546875" style="1" customWidth="1"/>
    <col min="18" max="16384" width="9.140625" style="1" hidden="1"/>
  </cols>
  <sheetData>
    <row r="1" spans="1:17" ht="15.75" thickBo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33" customHeight="1" thickBot="1">
      <c r="A2" s="193"/>
      <c r="B2" s="194"/>
      <c r="C2" s="195" t="str">
        <f>CONCATENATE('Deta Entry'!I3,'Deta Entry'!L3)</f>
        <v>विद्यालय का नाम :-</v>
      </c>
      <c r="D2" s="196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  <c r="Q2" s="193"/>
    </row>
    <row r="3" spans="1:17" ht="30" customHeight="1" thickBot="1">
      <c r="A3" s="193"/>
      <c r="B3" s="194"/>
      <c r="C3" s="199"/>
      <c r="D3" s="200"/>
      <c r="E3" s="201"/>
      <c r="F3" s="202" t="s">
        <v>72</v>
      </c>
      <c r="G3" s="203"/>
      <c r="H3" s="203"/>
      <c r="I3" s="203"/>
      <c r="J3" s="203"/>
      <c r="K3" s="203"/>
      <c r="L3" s="203"/>
      <c r="M3" s="203"/>
      <c r="N3" s="203"/>
      <c r="O3" s="204" t="str">
        <f>'Milk Distribution Register'!Z3</f>
        <v>माह :-</v>
      </c>
      <c r="P3" s="205">
        <f>'Milk Distribution Register'!AB3</f>
        <v>44866</v>
      </c>
      <c r="Q3" s="193"/>
    </row>
    <row r="4" spans="1:17" ht="30" customHeight="1">
      <c r="A4" s="193"/>
      <c r="B4" s="194"/>
      <c r="C4" s="206" t="s">
        <v>0</v>
      </c>
      <c r="D4" s="207" t="s">
        <v>28</v>
      </c>
      <c r="E4" s="208" t="s">
        <v>67</v>
      </c>
      <c r="F4" s="209" t="s">
        <v>73</v>
      </c>
      <c r="G4" s="210"/>
      <c r="H4" s="210"/>
      <c r="I4" s="210" t="s">
        <v>74</v>
      </c>
      <c r="J4" s="210"/>
      <c r="K4" s="210"/>
      <c r="L4" s="210"/>
      <c r="M4" s="211" t="s">
        <v>79</v>
      </c>
      <c r="N4" s="211" t="s">
        <v>80</v>
      </c>
      <c r="O4" s="211" t="s">
        <v>81</v>
      </c>
      <c r="P4" s="212" t="s">
        <v>58</v>
      </c>
      <c r="Q4" s="193"/>
    </row>
    <row r="5" spans="1:17" s="2" customFormat="1" ht="32.25" customHeight="1" thickBot="1">
      <c r="A5" s="193"/>
      <c r="B5" s="194"/>
      <c r="C5" s="213"/>
      <c r="D5" s="214"/>
      <c r="E5" s="215"/>
      <c r="F5" s="216" t="s">
        <v>45</v>
      </c>
      <c r="G5" s="217" t="s">
        <v>46</v>
      </c>
      <c r="H5" s="218" t="s">
        <v>41</v>
      </c>
      <c r="I5" s="217" t="s">
        <v>75</v>
      </c>
      <c r="J5" s="219" t="s">
        <v>76</v>
      </c>
      <c r="K5" s="219" t="s">
        <v>77</v>
      </c>
      <c r="L5" s="217" t="s">
        <v>78</v>
      </c>
      <c r="M5" s="220"/>
      <c r="N5" s="220"/>
      <c r="O5" s="220"/>
      <c r="P5" s="221"/>
      <c r="Q5" s="193"/>
    </row>
    <row r="6" spans="1:17" s="2" customFormat="1" ht="21.75" customHeight="1">
      <c r="A6" s="193"/>
      <c r="B6" s="222">
        <f>H6</f>
        <v>100</v>
      </c>
      <c r="C6" s="223">
        <v>1</v>
      </c>
      <c r="D6" s="224">
        <f>'Deta Entry'!J8</f>
        <v>44866</v>
      </c>
      <c r="E6" s="225" t="str">
        <f>'Deta Entry'!K8</f>
        <v>Tuesday</v>
      </c>
      <c r="F6" s="226">
        <f>'Deta Entry'!AQ8</f>
        <v>50</v>
      </c>
      <c r="G6" s="227">
        <f>'Deta Entry'!AR8</f>
        <v>50</v>
      </c>
      <c r="H6" s="228">
        <f>F6+G6</f>
        <v>100</v>
      </c>
      <c r="I6" s="243"/>
      <c r="J6" s="244"/>
      <c r="K6" s="244"/>
      <c r="L6" s="243"/>
      <c r="M6" s="243"/>
      <c r="N6" s="243"/>
      <c r="O6" s="229"/>
      <c r="P6" s="231"/>
      <c r="Q6" s="193"/>
    </row>
    <row r="7" spans="1:17" s="2" customFormat="1" ht="21.75" customHeight="1">
      <c r="A7" s="193"/>
      <c r="B7" s="222">
        <f t="shared" ref="B7:B36" si="0">H7</f>
        <v>0</v>
      </c>
      <c r="C7" s="232">
        <f>IF(D7&gt;0,C6+1,0)</f>
        <v>2</v>
      </c>
      <c r="D7" s="233">
        <f>'Deta Entry'!J9</f>
        <v>44867</v>
      </c>
      <c r="E7" s="234" t="str">
        <f>'Deta Entry'!K9</f>
        <v>Wednesday</v>
      </c>
      <c r="F7" s="226">
        <f>'Deta Entry'!AQ9</f>
        <v>0</v>
      </c>
      <c r="G7" s="227">
        <f>'Deta Entry'!AR9</f>
        <v>0</v>
      </c>
      <c r="H7" s="228">
        <f t="shared" ref="H7:H36" si="1">F7+G7</f>
        <v>0</v>
      </c>
      <c r="I7" s="243"/>
      <c r="J7" s="244"/>
      <c r="K7" s="244"/>
      <c r="L7" s="243"/>
      <c r="M7" s="243"/>
      <c r="N7" s="243"/>
      <c r="O7" s="229"/>
      <c r="P7" s="231"/>
      <c r="Q7" s="193"/>
    </row>
    <row r="8" spans="1:17" s="2" customFormat="1" ht="21.75" customHeight="1">
      <c r="A8" s="193"/>
      <c r="B8" s="222">
        <f t="shared" si="0"/>
        <v>0</v>
      </c>
      <c r="C8" s="232">
        <f t="shared" ref="C8:C36" si="2">IF(D8&gt;0,C7+1,0)</f>
        <v>3</v>
      </c>
      <c r="D8" s="233">
        <f>'Deta Entry'!J10</f>
        <v>44868</v>
      </c>
      <c r="E8" s="234" t="str">
        <f>'Deta Entry'!K10</f>
        <v>Thursday</v>
      </c>
      <c r="F8" s="226">
        <f>'Deta Entry'!AQ10</f>
        <v>0</v>
      </c>
      <c r="G8" s="227">
        <f>'Deta Entry'!AR10</f>
        <v>0</v>
      </c>
      <c r="H8" s="228">
        <f t="shared" si="1"/>
        <v>0</v>
      </c>
      <c r="I8" s="243"/>
      <c r="J8" s="244"/>
      <c r="K8" s="244"/>
      <c r="L8" s="243"/>
      <c r="M8" s="243"/>
      <c r="N8" s="243"/>
      <c r="O8" s="229"/>
      <c r="P8" s="231"/>
      <c r="Q8" s="193"/>
    </row>
    <row r="9" spans="1:17" s="2" customFormat="1" ht="21.75" customHeight="1">
      <c r="A9" s="193"/>
      <c r="B9" s="222">
        <f t="shared" si="0"/>
        <v>0</v>
      </c>
      <c r="C9" s="232">
        <f t="shared" si="2"/>
        <v>4</v>
      </c>
      <c r="D9" s="233">
        <f>'Deta Entry'!J11</f>
        <v>44869</v>
      </c>
      <c r="E9" s="234" t="str">
        <f>'Deta Entry'!K11</f>
        <v>Friday</v>
      </c>
      <c r="F9" s="226">
        <f>'Deta Entry'!AQ11</f>
        <v>0</v>
      </c>
      <c r="G9" s="227">
        <f>'Deta Entry'!AR11</f>
        <v>0</v>
      </c>
      <c r="H9" s="228">
        <f t="shared" si="1"/>
        <v>0</v>
      </c>
      <c r="I9" s="243"/>
      <c r="J9" s="244"/>
      <c r="K9" s="244"/>
      <c r="L9" s="243"/>
      <c r="M9" s="243"/>
      <c r="N9" s="243"/>
      <c r="O9" s="229"/>
      <c r="P9" s="231"/>
      <c r="Q9" s="193"/>
    </row>
    <row r="10" spans="1:17" s="2" customFormat="1" ht="21.75" customHeight="1">
      <c r="A10" s="193"/>
      <c r="B10" s="222">
        <f t="shared" si="0"/>
        <v>0</v>
      </c>
      <c r="C10" s="232">
        <f t="shared" si="2"/>
        <v>5</v>
      </c>
      <c r="D10" s="233">
        <f>'Deta Entry'!J12</f>
        <v>44870</v>
      </c>
      <c r="E10" s="234" t="str">
        <f>'Deta Entry'!K12</f>
        <v>Saturday</v>
      </c>
      <c r="F10" s="226">
        <f>'Deta Entry'!AQ12</f>
        <v>0</v>
      </c>
      <c r="G10" s="227">
        <f>'Deta Entry'!AR12</f>
        <v>0</v>
      </c>
      <c r="H10" s="228">
        <f t="shared" si="1"/>
        <v>0</v>
      </c>
      <c r="I10" s="243"/>
      <c r="J10" s="244"/>
      <c r="K10" s="244"/>
      <c r="L10" s="243"/>
      <c r="M10" s="243"/>
      <c r="N10" s="243"/>
      <c r="O10" s="229"/>
      <c r="P10" s="231"/>
      <c r="Q10" s="193"/>
    </row>
    <row r="11" spans="1:17" s="2" customFormat="1" ht="21.75" customHeight="1">
      <c r="A11" s="193"/>
      <c r="B11" s="222">
        <f t="shared" si="0"/>
        <v>0</v>
      </c>
      <c r="C11" s="232">
        <f t="shared" si="2"/>
        <v>6</v>
      </c>
      <c r="D11" s="233">
        <f>'Deta Entry'!J13</f>
        <v>44871</v>
      </c>
      <c r="E11" s="234" t="str">
        <f>'Deta Entry'!K13</f>
        <v>Sunday</v>
      </c>
      <c r="F11" s="226">
        <f>'Deta Entry'!AQ13</f>
        <v>0</v>
      </c>
      <c r="G11" s="227">
        <f>'Deta Entry'!AR13</f>
        <v>0</v>
      </c>
      <c r="H11" s="228">
        <f t="shared" si="1"/>
        <v>0</v>
      </c>
      <c r="I11" s="243"/>
      <c r="J11" s="244"/>
      <c r="K11" s="244"/>
      <c r="L11" s="243"/>
      <c r="M11" s="243"/>
      <c r="N11" s="243"/>
      <c r="O11" s="229"/>
      <c r="P11" s="231"/>
      <c r="Q11" s="193"/>
    </row>
    <row r="12" spans="1:17" s="2" customFormat="1" ht="21.75" customHeight="1">
      <c r="A12" s="193"/>
      <c r="B12" s="222">
        <f t="shared" si="0"/>
        <v>0</v>
      </c>
      <c r="C12" s="232">
        <f t="shared" si="2"/>
        <v>7</v>
      </c>
      <c r="D12" s="233">
        <f>'Deta Entry'!J14</f>
        <v>44872</v>
      </c>
      <c r="E12" s="234" t="str">
        <f>'Deta Entry'!K14</f>
        <v>Monday</v>
      </c>
      <c r="F12" s="226">
        <f>'Deta Entry'!AQ14</f>
        <v>0</v>
      </c>
      <c r="G12" s="227">
        <f>'Deta Entry'!AR14</f>
        <v>0</v>
      </c>
      <c r="H12" s="228">
        <f t="shared" si="1"/>
        <v>0</v>
      </c>
      <c r="I12" s="243"/>
      <c r="J12" s="244"/>
      <c r="K12" s="244"/>
      <c r="L12" s="243"/>
      <c r="M12" s="243"/>
      <c r="N12" s="243"/>
      <c r="O12" s="229"/>
      <c r="P12" s="231"/>
      <c r="Q12" s="193"/>
    </row>
    <row r="13" spans="1:17" s="2" customFormat="1" ht="21.75" customHeight="1">
      <c r="A13" s="193"/>
      <c r="B13" s="222">
        <f t="shared" si="0"/>
        <v>0</v>
      </c>
      <c r="C13" s="232">
        <f t="shared" si="2"/>
        <v>8</v>
      </c>
      <c r="D13" s="233">
        <f>'Deta Entry'!J15</f>
        <v>44873</v>
      </c>
      <c r="E13" s="234" t="str">
        <f>'Deta Entry'!K15</f>
        <v>Tuesday</v>
      </c>
      <c r="F13" s="226">
        <f>'Deta Entry'!AQ15</f>
        <v>0</v>
      </c>
      <c r="G13" s="227">
        <f>'Deta Entry'!AR15</f>
        <v>0</v>
      </c>
      <c r="H13" s="228">
        <f t="shared" si="1"/>
        <v>0</v>
      </c>
      <c r="I13" s="243"/>
      <c r="J13" s="244"/>
      <c r="K13" s="244"/>
      <c r="L13" s="243"/>
      <c r="M13" s="243"/>
      <c r="N13" s="243"/>
      <c r="O13" s="229"/>
      <c r="P13" s="231"/>
      <c r="Q13" s="193"/>
    </row>
    <row r="14" spans="1:17" s="2" customFormat="1" ht="21.75" customHeight="1">
      <c r="A14" s="193"/>
      <c r="B14" s="222">
        <f t="shared" si="0"/>
        <v>0</v>
      </c>
      <c r="C14" s="232">
        <f t="shared" si="2"/>
        <v>9</v>
      </c>
      <c r="D14" s="233">
        <f>'Deta Entry'!J16</f>
        <v>44874</v>
      </c>
      <c r="E14" s="234" t="str">
        <f>'Deta Entry'!K16</f>
        <v>Wednesday</v>
      </c>
      <c r="F14" s="226">
        <f>'Deta Entry'!AQ16</f>
        <v>0</v>
      </c>
      <c r="G14" s="227">
        <f>'Deta Entry'!AR16</f>
        <v>0</v>
      </c>
      <c r="H14" s="228">
        <f t="shared" si="1"/>
        <v>0</v>
      </c>
      <c r="I14" s="243"/>
      <c r="J14" s="244"/>
      <c r="K14" s="244"/>
      <c r="L14" s="243"/>
      <c r="M14" s="243"/>
      <c r="N14" s="243"/>
      <c r="O14" s="229"/>
      <c r="P14" s="231"/>
      <c r="Q14" s="193"/>
    </row>
    <row r="15" spans="1:17" s="2" customFormat="1" ht="21.75" customHeight="1">
      <c r="A15" s="193"/>
      <c r="B15" s="222">
        <f t="shared" si="0"/>
        <v>0</v>
      </c>
      <c r="C15" s="232">
        <f t="shared" si="2"/>
        <v>10</v>
      </c>
      <c r="D15" s="233">
        <f>'Deta Entry'!J17</f>
        <v>44875</v>
      </c>
      <c r="E15" s="234" t="str">
        <f>'Deta Entry'!K17</f>
        <v>Thursday</v>
      </c>
      <c r="F15" s="226">
        <f>'Deta Entry'!AQ17</f>
        <v>0</v>
      </c>
      <c r="G15" s="227">
        <f>'Deta Entry'!AR17</f>
        <v>0</v>
      </c>
      <c r="H15" s="228">
        <f t="shared" si="1"/>
        <v>0</v>
      </c>
      <c r="I15" s="243"/>
      <c r="J15" s="244"/>
      <c r="K15" s="244"/>
      <c r="L15" s="243"/>
      <c r="M15" s="243"/>
      <c r="N15" s="243"/>
      <c r="O15" s="229"/>
      <c r="P15" s="231"/>
      <c r="Q15" s="193"/>
    </row>
    <row r="16" spans="1:17" s="2" customFormat="1" ht="21.75" customHeight="1">
      <c r="A16" s="193"/>
      <c r="B16" s="222">
        <f t="shared" si="0"/>
        <v>0</v>
      </c>
      <c r="C16" s="232">
        <f t="shared" si="2"/>
        <v>11</v>
      </c>
      <c r="D16" s="233">
        <f>'Deta Entry'!J18</f>
        <v>44876</v>
      </c>
      <c r="E16" s="234" t="str">
        <f>'Deta Entry'!K18</f>
        <v>Friday</v>
      </c>
      <c r="F16" s="226">
        <f>'Deta Entry'!AQ18</f>
        <v>0</v>
      </c>
      <c r="G16" s="227">
        <f>'Deta Entry'!AR18</f>
        <v>0</v>
      </c>
      <c r="H16" s="228">
        <f t="shared" si="1"/>
        <v>0</v>
      </c>
      <c r="I16" s="243"/>
      <c r="J16" s="244"/>
      <c r="K16" s="244"/>
      <c r="L16" s="243"/>
      <c r="M16" s="243"/>
      <c r="N16" s="243"/>
      <c r="O16" s="229"/>
      <c r="P16" s="231"/>
      <c r="Q16" s="193"/>
    </row>
    <row r="17" spans="1:17" s="2" customFormat="1" ht="21.75" customHeight="1">
      <c r="A17" s="193"/>
      <c r="B17" s="222">
        <f t="shared" si="0"/>
        <v>0</v>
      </c>
      <c r="C17" s="232">
        <f t="shared" si="2"/>
        <v>12</v>
      </c>
      <c r="D17" s="233">
        <f>'Deta Entry'!J19</f>
        <v>44877</v>
      </c>
      <c r="E17" s="234" t="str">
        <f>'Deta Entry'!K19</f>
        <v>Saturday</v>
      </c>
      <c r="F17" s="226">
        <f>'Deta Entry'!AQ19</f>
        <v>0</v>
      </c>
      <c r="G17" s="227">
        <f>'Deta Entry'!AR19</f>
        <v>0</v>
      </c>
      <c r="H17" s="228">
        <f t="shared" si="1"/>
        <v>0</v>
      </c>
      <c r="I17" s="243"/>
      <c r="J17" s="244"/>
      <c r="K17" s="244"/>
      <c r="L17" s="243"/>
      <c r="M17" s="243"/>
      <c r="N17" s="243"/>
      <c r="O17" s="229"/>
      <c r="P17" s="231"/>
      <c r="Q17" s="193"/>
    </row>
    <row r="18" spans="1:17" s="2" customFormat="1" ht="21.75" customHeight="1">
      <c r="A18" s="193"/>
      <c r="B18" s="222">
        <f t="shared" si="0"/>
        <v>0</v>
      </c>
      <c r="C18" s="232">
        <f t="shared" si="2"/>
        <v>13</v>
      </c>
      <c r="D18" s="233">
        <f>'Deta Entry'!J20</f>
        <v>44878</v>
      </c>
      <c r="E18" s="234" t="str">
        <f>'Deta Entry'!K20</f>
        <v>Sunday</v>
      </c>
      <c r="F18" s="226">
        <f>'Deta Entry'!AQ20</f>
        <v>0</v>
      </c>
      <c r="G18" s="227">
        <f>'Deta Entry'!AR20</f>
        <v>0</v>
      </c>
      <c r="H18" s="228">
        <f t="shared" si="1"/>
        <v>0</v>
      </c>
      <c r="I18" s="243"/>
      <c r="J18" s="244"/>
      <c r="K18" s="244"/>
      <c r="L18" s="243"/>
      <c r="M18" s="243"/>
      <c r="N18" s="243"/>
      <c r="O18" s="229"/>
      <c r="P18" s="231"/>
      <c r="Q18" s="193"/>
    </row>
    <row r="19" spans="1:17" s="2" customFormat="1" ht="21.75" customHeight="1">
      <c r="A19" s="193"/>
      <c r="B19" s="222">
        <f t="shared" si="0"/>
        <v>0</v>
      </c>
      <c r="C19" s="232">
        <f t="shared" si="2"/>
        <v>14</v>
      </c>
      <c r="D19" s="233">
        <f>'Deta Entry'!J21</f>
        <v>44879</v>
      </c>
      <c r="E19" s="234" t="str">
        <f>'Deta Entry'!K21</f>
        <v>Monday</v>
      </c>
      <c r="F19" s="226">
        <f>'Deta Entry'!AQ21</f>
        <v>0</v>
      </c>
      <c r="G19" s="227">
        <f>'Deta Entry'!AR21</f>
        <v>0</v>
      </c>
      <c r="H19" s="228">
        <f t="shared" si="1"/>
        <v>0</v>
      </c>
      <c r="I19" s="243"/>
      <c r="J19" s="244"/>
      <c r="K19" s="244"/>
      <c r="L19" s="243"/>
      <c r="M19" s="243"/>
      <c r="N19" s="243"/>
      <c r="O19" s="229"/>
      <c r="P19" s="231"/>
      <c r="Q19" s="193"/>
    </row>
    <row r="20" spans="1:17" s="2" customFormat="1" ht="21.75" customHeight="1">
      <c r="A20" s="193"/>
      <c r="B20" s="222">
        <f t="shared" si="0"/>
        <v>0</v>
      </c>
      <c r="C20" s="232">
        <f t="shared" si="2"/>
        <v>15</v>
      </c>
      <c r="D20" s="233">
        <f>'Deta Entry'!J22</f>
        <v>44880</v>
      </c>
      <c r="E20" s="234" t="str">
        <f>'Deta Entry'!K22</f>
        <v>Tuesday</v>
      </c>
      <c r="F20" s="226">
        <f>'Deta Entry'!AQ22</f>
        <v>0</v>
      </c>
      <c r="G20" s="227">
        <f>'Deta Entry'!AR22</f>
        <v>0</v>
      </c>
      <c r="H20" s="228">
        <f t="shared" si="1"/>
        <v>0</v>
      </c>
      <c r="I20" s="243"/>
      <c r="J20" s="244"/>
      <c r="K20" s="244"/>
      <c r="L20" s="243"/>
      <c r="M20" s="243"/>
      <c r="N20" s="243"/>
      <c r="O20" s="229"/>
      <c r="P20" s="231"/>
      <c r="Q20" s="193"/>
    </row>
    <row r="21" spans="1:17" s="2" customFormat="1" ht="21.75" customHeight="1">
      <c r="A21" s="193"/>
      <c r="B21" s="222">
        <f t="shared" si="0"/>
        <v>0</v>
      </c>
      <c r="C21" s="232">
        <f t="shared" si="2"/>
        <v>16</v>
      </c>
      <c r="D21" s="233">
        <f>'Deta Entry'!J23</f>
        <v>44881</v>
      </c>
      <c r="E21" s="234" t="str">
        <f>'Deta Entry'!K23</f>
        <v>Wednesday</v>
      </c>
      <c r="F21" s="226">
        <f>'Deta Entry'!AQ23</f>
        <v>0</v>
      </c>
      <c r="G21" s="227">
        <f>'Deta Entry'!AR23</f>
        <v>0</v>
      </c>
      <c r="H21" s="228">
        <f t="shared" si="1"/>
        <v>0</v>
      </c>
      <c r="I21" s="243"/>
      <c r="J21" s="244"/>
      <c r="K21" s="244"/>
      <c r="L21" s="243"/>
      <c r="M21" s="243"/>
      <c r="N21" s="243"/>
      <c r="O21" s="229"/>
      <c r="P21" s="231"/>
      <c r="Q21" s="193"/>
    </row>
    <row r="22" spans="1:17" s="2" customFormat="1" ht="21.75" customHeight="1">
      <c r="A22" s="193"/>
      <c r="B22" s="222">
        <f t="shared" si="0"/>
        <v>0</v>
      </c>
      <c r="C22" s="232">
        <f t="shared" si="2"/>
        <v>17</v>
      </c>
      <c r="D22" s="233">
        <f>'Deta Entry'!J24</f>
        <v>44882</v>
      </c>
      <c r="E22" s="234" t="str">
        <f>'Deta Entry'!K24</f>
        <v>Thursday</v>
      </c>
      <c r="F22" s="226">
        <f>'Deta Entry'!AQ24</f>
        <v>0</v>
      </c>
      <c r="G22" s="227">
        <f>'Deta Entry'!AR24</f>
        <v>0</v>
      </c>
      <c r="H22" s="228">
        <f t="shared" si="1"/>
        <v>0</v>
      </c>
      <c r="I22" s="243"/>
      <c r="J22" s="244"/>
      <c r="K22" s="244"/>
      <c r="L22" s="243"/>
      <c r="M22" s="243"/>
      <c r="N22" s="243"/>
      <c r="O22" s="229"/>
      <c r="P22" s="231"/>
      <c r="Q22" s="193"/>
    </row>
    <row r="23" spans="1:17" s="2" customFormat="1" ht="21.75" customHeight="1">
      <c r="A23" s="193"/>
      <c r="B23" s="222">
        <f t="shared" si="0"/>
        <v>0</v>
      </c>
      <c r="C23" s="232">
        <f t="shared" si="2"/>
        <v>18</v>
      </c>
      <c r="D23" s="233">
        <f>'Deta Entry'!J25</f>
        <v>44883</v>
      </c>
      <c r="E23" s="234" t="str">
        <f>'Deta Entry'!K25</f>
        <v>Friday</v>
      </c>
      <c r="F23" s="226">
        <f>'Deta Entry'!AQ25</f>
        <v>0</v>
      </c>
      <c r="G23" s="227">
        <f>'Deta Entry'!AR25</f>
        <v>0</v>
      </c>
      <c r="H23" s="228">
        <f t="shared" si="1"/>
        <v>0</v>
      </c>
      <c r="I23" s="243"/>
      <c r="J23" s="244"/>
      <c r="K23" s="244"/>
      <c r="L23" s="243"/>
      <c r="M23" s="243"/>
      <c r="N23" s="243"/>
      <c r="O23" s="229"/>
      <c r="P23" s="231"/>
      <c r="Q23" s="193"/>
    </row>
    <row r="24" spans="1:17" s="2" customFormat="1" ht="21.75" customHeight="1">
      <c r="A24" s="193"/>
      <c r="B24" s="222">
        <f t="shared" si="0"/>
        <v>0</v>
      </c>
      <c r="C24" s="232">
        <f t="shared" si="2"/>
        <v>19</v>
      </c>
      <c r="D24" s="233">
        <f>'Deta Entry'!J26</f>
        <v>44884</v>
      </c>
      <c r="E24" s="234" t="str">
        <f>'Deta Entry'!K26</f>
        <v>Saturday</v>
      </c>
      <c r="F24" s="226">
        <f>'Deta Entry'!AQ26</f>
        <v>0</v>
      </c>
      <c r="G24" s="227">
        <f>'Deta Entry'!AR26</f>
        <v>0</v>
      </c>
      <c r="H24" s="228">
        <f t="shared" si="1"/>
        <v>0</v>
      </c>
      <c r="I24" s="243"/>
      <c r="J24" s="244"/>
      <c r="K24" s="244"/>
      <c r="L24" s="243"/>
      <c r="M24" s="243"/>
      <c r="N24" s="243"/>
      <c r="O24" s="229"/>
      <c r="P24" s="231"/>
      <c r="Q24" s="193"/>
    </row>
    <row r="25" spans="1:17" s="2" customFormat="1" ht="21.75" customHeight="1">
      <c r="A25" s="193"/>
      <c r="B25" s="222">
        <f t="shared" si="0"/>
        <v>0</v>
      </c>
      <c r="C25" s="232">
        <f t="shared" si="2"/>
        <v>20</v>
      </c>
      <c r="D25" s="233">
        <f>'Deta Entry'!J27</f>
        <v>44885</v>
      </c>
      <c r="E25" s="234" t="str">
        <f>'Deta Entry'!K27</f>
        <v>Sunday</v>
      </c>
      <c r="F25" s="226">
        <f>'Deta Entry'!AQ27</f>
        <v>0</v>
      </c>
      <c r="G25" s="227">
        <f>'Deta Entry'!AR27</f>
        <v>0</v>
      </c>
      <c r="H25" s="228">
        <f t="shared" si="1"/>
        <v>0</v>
      </c>
      <c r="I25" s="243"/>
      <c r="J25" s="244"/>
      <c r="K25" s="244"/>
      <c r="L25" s="243"/>
      <c r="M25" s="243"/>
      <c r="N25" s="243"/>
      <c r="O25" s="229"/>
      <c r="P25" s="231"/>
      <c r="Q25" s="193"/>
    </row>
    <row r="26" spans="1:17" s="2" customFormat="1" ht="21.75" customHeight="1">
      <c r="A26" s="193"/>
      <c r="B26" s="222">
        <f t="shared" si="0"/>
        <v>0</v>
      </c>
      <c r="C26" s="232">
        <f t="shared" si="2"/>
        <v>21</v>
      </c>
      <c r="D26" s="233">
        <f>'Deta Entry'!J28</f>
        <v>44886</v>
      </c>
      <c r="E26" s="234" t="str">
        <f>'Deta Entry'!K28</f>
        <v>Monday</v>
      </c>
      <c r="F26" s="226">
        <f>'Deta Entry'!AQ28</f>
        <v>0</v>
      </c>
      <c r="G26" s="227">
        <f>'Deta Entry'!AR28</f>
        <v>0</v>
      </c>
      <c r="H26" s="228">
        <f t="shared" si="1"/>
        <v>0</v>
      </c>
      <c r="I26" s="243"/>
      <c r="J26" s="244"/>
      <c r="K26" s="244"/>
      <c r="L26" s="243"/>
      <c r="M26" s="243"/>
      <c r="N26" s="243"/>
      <c r="O26" s="229"/>
      <c r="P26" s="231"/>
      <c r="Q26" s="193"/>
    </row>
    <row r="27" spans="1:17" s="2" customFormat="1" ht="21.75" customHeight="1">
      <c r="A27" s="193"/>
      <c r="B27" s="222">
        <f t="shared" si="0"/>
        <v>0</v>
      </c>
      <c r="C27" s="232">
        <f t="shared" si="2"/>
        <v>22</v>
      </c>
      <c r="D27" s="233">
        <f>'Deta Entry'!J29</f>
        <v>44887</v>
      </c>
      <c r="E27" s="234" t="str">
        <f>'Deta Entry'!K29</f>
        <v>Tuesday</v>
      </c>
      <c r="F27" s="226">
        <f>'Deta Entry'!AQ29</f>
        <v>0</v>
      </c>
      <c r="G27" s="227">
        <f>'Deta Entry'!AR29</f>
        <v>0</v>
      </c>
      <c r="H27" s="228">
        <f t="shared" si="1"/>
        <v>0</v>
      </c>
      <c r="I27" s="243"/>
      <c r="J27" s="244"/>
      <c r="K27" s="244"/>
      <c r="L27" s="243"/>
      <c r="M27" s="243"/>
      <c r="N27" s="243"/>
      <c r="O27" s="229"/>
      <c r="P27" s="231"/>
      <c r="Q27" s="193"/>
    </row>
    <row r="28" spans="1:17" s="2" customFormat="1" ht="21.75" customHeight="1">
      <c r="A28" s="193"/>
      <c r="B28" s="222">
        <f t="shared" si="0"/>
        <v>0</v>
      </c>
      <c r="C28" s="232">
        <f t="shared" si="2"/>
        <v>23</v>
      </c>
      <c r="D28" s="233">
        <f>'Deta Entry'!J30</f>
        <v>44888</v>
      </c>
      <c r="E28" s="234" t="str">
        <f>'Deta Entry'!K30</f>
        <v>Wednesday</v>
      </c>
      <c r="F28" s="226">
        <f>'Deta Entry'!AQ30</f>
        <v>0</v>
      </c>
      <c r="G28" s="227">
        <f>'Deta Entry'!AR30</f>
        <v>0</v>
      </c>
      <c r="H28" s="228">
        <f t="shared" si="1"/>
        <v>0</v>
      </c>
      <c r="I28" s="243"/>
      <c r="J28" s="244"/>
      <c r="K28" s="244"/>
      <c r="L28" s="243"/>
      <c r="M28" s="243"/>
      <c r="N28" s="243"/>
      <c r="O28" s="229"/>
      <c r="P28" s="231"/>
      <c r="Q28" s="193"/>
    </row>
    <row r="29" spans="1:17" s="2" customFormat="1" ht="21.75" customHeight="1">
      <c r="A29" s="193"/>
      <c r="B29" s="222">
        <f t="shared" si="0"/>
        <v>0</v>
      </c>
      <c r="C29" s="232">
        <f t="shared" si="2"/>
        <v>24</v>
      </c>
      <c r="D29" s="233">
        <f>'Deta Entry'!J31</f>
        <v>44889</v>
      </c>
      <c r="E29" s="234" t="str">
        <f>'Deta Entry'!K31</f>
        <v>Thursday</v>
      </c>
      <c r="F29" s="226">
        <f>'Deta Entry'!AQ31</f>
        <v>0</v>
      </c>
      <c r="G29" s="227">
        <f>'Deta Entry'!AR31</f>
        <v>0</v>
      </c>
      <c r="H29" s="228">
        <f t="shared" si="1"/>
        <v>0</v>
      </c>
      <c r="I29" s="243"/>
      <c r="J29" s="244"/>
      <c r="K29" s="244"/>
      <c r="L29" s="243"/>
      <c r="M29" s="243"/>
      <c r="N29" s="243"/>
      <c r="O29" s="229"/>
      <c r="P29" s="231"/>
      <c r="Q29" s="193"/>
    </row>
    <row r="30" spans="1:17" s="2" customFormat="1" ht="21.75" customHeight="1">
      <c r="A30" s="193"/>
      <c r="B30" s="222">
        <f t="shared" si="0"/>
        <v>124</v>
      </c>
      <c r="C30" s="232">
        <f t="shared" si="2"/>
        <v>25</v>
      </c>
      <c r="D30" s="233">
        <f>'Deta Entry'!J32</f>
        <v>44890</v>
      </c>
      <c r="E30" s="234" t="str">
        <f>'Deta Entry'!K32</f>
        <v>Friday</v>
      </c>
      <c r="F30" s="226">
        <f>'Deta Entry'!AQ32</f>
        <v>67</v>
      </c>
      <c r="G30" s="227">
        <f>'Deta Entry'!AR32</f>
        <v>57</v>
      </c>
      <c r="H30" s="228">
        <f t="shared" si="1"/>
        <v>124</v>
      </c>
      <c r="I30" s="243"/>
      <c r="J30" s="244"/>
      <c r="K30" s="244"/>
      <c r="L30" s="243"/>
      <c r="M30" s="243"/>
      <c r="N30" s="243"/>
      <c r="O30" s="229"/>
      <c r="P30" s="231"/>
      <c r="Q30" s="193"/>
    </row>
    <row r="31" spans="1:17" s="2" customFormat="1" ht="21.75" customHeight="1">
      <c r="A31" s="193"/>
      <c r="B31" s="222">
        <f t="shared" si="0"/>
        <v>0</v>
      </c>
      <c r="C31" s="232">
        <f t="shared" si="2"/>
        <v>26</v>
      </c>
      <c r="D31" s="233">
        <f>'Deta Entry'!J33</f>
        <v>44891</v>
      </c>
      <c r="E31" s="234" t="str">
        <f>'Deta Entry'!K33</f>
        <v>Saturday</v>
      </c>
      <c r="F31" s="226">
        <f>'Deta Entry'!AQ33</f>
        <v>0</v>
      </c>
      <c r="G31" s="227">
        <f>'Deta Entry'!AR33</f>
        <v>0</v>
      </c>
      <c r="H31" s="228">
        <f t="shared" si="1"/>
        <v>0</v>
      </c>
      <c r="I31" s="243"/>
      <c r="J31" s="244"/>
      <c r="K31" s="244"/>
      <c r="L31" s="243"/>
      <c r="M31" s="243"/>
      <c r="N31" s="243"/>
      <c r="O31" s="229"/>
      <c r="P31" s="231"/>
      <c r="Q31" s="193"/>
    </row>
    <row r="32" spans="1:17" s="2" customFormat="1" ht="21.75" customHeight="1">
      <c r="A32" s="193"/>
      <c r="B32" s="222">
        <f t="shared" si="0"/>
        <v>0</v>
      </c>
      <c r="C32" s="232">
        <f t="shared" si="2"/>
        <v>27</v>
      </c>
      <c r="D32" s="233">
        <f>'Deta Entry'!J34</f>
        <v>44892</v>
      </c>
      <c r="E32" s="234" t="str">
        <f>'Deta Entry'!K34</f>
        <v>Sunday</v>
      </c>
      <c r="F32" s="226">
        <f>'Deta Entry'!AQ34</f>
        <v>0</v>
      </c>
      <c r="G32" s="227">
        <f>'Deta Entry'!AR34</f>
        <v>0</v>
      </c>
      <c r="H32" s="228">
        <f t="shared" si="1"/>
        <v>0</v>
      </c>
      <c r="I32" s="243"/>
      <c r="J32" s="244"/>
      <c r="K32" s="244"/>
      <c r="L32" s="243"/>
      <c r="M32" s="243"/>
      <c r="N32" s="243"/>
      <c r="O32" s="229"/>
      <c r="P32" s="231"/>
      <c r="Q32" s="193"/>
    </row>
    <row r="33" spans="1:17" s="2" customFormat="1" ht="21.75" customHeight="1">
      <c r="A33" s="193"/>
      <c r="B33" s="222">
        <f t="shared" si="0"/>
        <v>0</v>
      </c>
      <c r="C33" s="232">
        <f t="shared" si="2"/>
        <v>28</v>
      </c>
      <c r="D33" s="233">
        <f>'Deta Entry'!J35</f>
        <v>44893</v>
      </c>
      <c r="E33" s="234" t="str">
        <f>'Deta Entry'!K35</f>
        <v>Monday</v>
      </c>
      <c r="F33" s="226">
        <f>'Deta Entry'!AQ35</f>
        <v>0</v>
      </c>
      <c r="G33" s="227">
        <f>'Deta Entry'!AR35</f>
        <v>0</v>
      </c>
      <c r="H33" s="228">
        <f t="shared" si="1"/>
        <v>0</v>
      </c>
      <c r="I33" s="243"/>
      <c r="J33" s="244"/>
      <c r="K33" s="244"/>
      <c r="L33" s="243"/>
      <c r="M33" s="243"/>
      <c r="N33" s="243"/>
      <c r="O33" s="229"/>
      <c r="P33" s="231"/>
      <c r="Q33" s="193"/>
    </row>
    <row r="34" spans="1:17" s="2" customFormat="1" ht="21.75" customHeight="1">
      <c r="A34" s="193"/>
      <c r="B34" s="222">
        <f t="shared" si="0"/>
        <v>62</v>
      </c>
      <c r="C34" s="232">
        <f t="shared" si="2"/>
        <v>29</v>
      </c>
      <c r="D34" s="233">
        <f>'Deta Entry'!J36</f>
        <v>44894</v>
      </c>
      <c r="E34" s="234" t="str">
        <f>'Deta Entry'!K36</f>
        <v>Tuesday</v>
      </c>
      <c r="F34" s="226">
        <f>'Deta Entry'!AQ36</f>
        <v>50</v>
      </c>
      <c r="G34" s="227">
        <f>'Deta Entry'!AR36</f>
        <v>12</v>
      </c>
      <c r="H34" s="228">
        <f t="shared" si="1"/>
        <v>62</v>
      </c>
      <c r="I34" s="243"/>
      <c r="J34" s="244"/>
      <c r="K34" s="244"/>
      <c r="L34" s="243"/>
      <c r="M34" s="243"/>
      <c r="N34" s="243"/>
      <c r="O34" s="229"/>
      <c r="P34" s="231"/>
      <c r="Q34" s="193"/>
    </row>
    <row r="35" spans="1:17" s="2" customFormat="1" ht="21.75" customHeight="1">
      <c r="A35" s="193"/>
      <c r="B35" s="222">
        <f t="shared" si="0"/>
        <v>0</v>
      </c>
      <c r="C35" s="232">
        <f t="shared" si="2"/>
        <v>30</v>
      </c>
      <c r="D35" s="233">
        <f>'Deta Entry'!J37</f>
        <v>44895</v>
      </c>
      <c r="E35" s="234" t="str">
        <f>'Deta Entry'!K37</f>
        <v>Wednesday</v>
      </c>
      <c r="F35" s="226">
        <f>'Deta Entry'!AQ37</f>
        <v>0</v>
      </c>
      <c r="G35" s="227">
        <f>'Deta Entry'!AR37</f>
        <v>0</v>
      </c>
      <c r="H35" s="228">
        <f t="shared" si="1"/>
        <v>0</v>
      </c>
      <c r="I35" s="243"/>
      <c r="J35" s="244"/>
      <c r="K35" s="244"/>
      <c r="L35" s="243"/>
      <c r="M35" s="243"/>
      <c r="N35" s="243"/>
      <c r="O35" s="229"/>
      <c r="P35" s="231"/>
      <c r="Q35" s="193"/>
    </row>
    <row r="36" spans="1:17" s="2" customFormat="1" ht="21.75" customHeight="1" thickBot="1">
      <c r="A36" s="193"/>
      <c r="B36" s="222">
        <f t="shared" si="0"/>
        <v>0</v>
      </c>
      <c r="C36" s="235">
        <f t="shared" si="2"/>
        <v>0</v>
      </c>
      <c r="D36" s="236">
        <f>'Deta Entry'!J38</f>
        <v>0</v>
      </c>
      <c r="E36" s="237">
        <f>'Deta Entry'!K38</f>
        <v>0</v>
      </c>
      <c r="F36" s="226">
        <f>'Deta Entry'!AQ38</f>
        <v>0</v>
      </c>
      <c r="G36" s="227">
        <f>'Deta Entry'!AR38</f>
        <v>0</v>
      </c>
      <c r="H36" s="228">
        <f t="shared" si="1"/>
        <v>0</v>
      </c>
      <c r="I36" s="243"/>
      <c r="J36" s="244"/>
      <c r="K36" s="244"/>
      <c r="L36" s="243"/>
      <c r="M36" s="243"/>
      <c r="N36" s="243"/>
      <c r="O36" s="229"/>
      <c r="P36" s="231"/>
      <c r="Q36" s="193"/>
    </row>
    <row r="37" spans="1:17" ht="21.75" customHeight="1" thickBot="1">
      <c r="A37" s="193"/>
      <c r="B37" s="194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40"/>
      <c r="Q37" s="193"/>
    </row>
    <row r="38" spans="1:17">
      <c r="A38" s="193"/>
      <c r="B38" s="194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193"/>
    </row>
  </sheetData>
  <sheetProtection password="E8FA" sheet="1" objects="1" scenarios="1" formatCells="0" formatColumns="0" formatRows="0" selectLockedCells="1"/>
  <mergeCells count="17">
    <mergeCell ref="F3:N3"/>
    <mergeCell ref="C37:P37"/>
    <mergeCell ref="C38:P38"/>
    <mergeCell ref="F4:H4"/>
    <mergeCell ref="I4:L4"/>
    <mergeCell ref="M4:M5"/>
    <mergeCell ref="N4:N5"/>
    <mergeCell ref="O4:O5"/>
    <mergeCell ref="P4:P5"/>
    <mergeCell ref="D4:D5"/>
    <mergeCell ref="E4:E5"/>
    <mergeCell ref="A1:P1"/>
    <mergeCell ref="Q1:Q38"/>
    <mergeCell ref="A2:A38"/>
    <mergeCell ref="C2:P2"/>
    <mergeCell ref="C3:E3"/>
    <mergeCell ref="C4:C5"/>
  </mergeCells>
  <conditionalFormatting sqref="C6:P36">
    <cfRule type="expression" dxfId="5" priority="6">
      <formula>$C6=0</formula>
    </cfRule>
  </conditionalFormatting>
  <conditionalFormatting sqref="B6:P36">
    <cfRule type="expression" dxfId="4" priority="2">
      <formula>$B6&gt;0</formula>
    </cfRule>
    <cfRule type="expression" dxfId="3" priority="3">
      <formula>$B6=0</formula>
    </cfRule>
  </conditionalFormatting>
  <dataValidations count="1">
    <dataValidation type="list" allowBlank="1" showInputMessage="1" showErrorMessage="1" sqref="J6:J36">
      <formula1>"0,सही,खुला, खराब"</formula1>
    </dataValidation>
  </dataValidations>
  <pageMargins left="0.31496062992125984" right="0.19685039370078741" top="0.23622047244094491" bottom="0.23622047244094491" header="0.19685039370078741" footer="0.19685039370078741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Help</vt:lpstr>
      <vt:lpstr>Deta Entry</vt:lpstr>
      <vt:lpstr>Milk Distribution Register</vt:lpstr>
      <vt:lpstr>Milk Stock</vt:lpstr>
      <vt:lpstr>Milk Quality Test</vt:lpstr>
      <vt:lpstr>'Milk Distribution Register'!Print_Area</vt:lpstr>
      <vt:lpstr>'Milk Quality Test'!Print_Area</vt:lpstr>
      <vt:lpstr>'Milk Stock'!Print_Area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2022-11-30T04:20:27Z</cp:lastPrinted>
  <dcterms:created xsi:type="dcterms:W3CDTF">2019-10-08T03:29:08Z</dcterms:created>
  <dcterms:modified xsi:type="dcterms:W3CDTF">2022-11-30T04:42:55Z</dcterms:modified>
</cp:coreProperties>
</file>